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sdx" ContentType="application/vnd.ms-visio.drawing"/>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drawings/drawing5.xml" ContentType="application/vnd.openxmlformats-officedocument.drawing+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drawings/drawing6.xml" ContentType="application/vnd.openxmlformats-officedocument.drawing+xml"/>
  <Override PartName="/xl/charts/chart41.xml" ContentType="application/vnd.openxmlformats-officedocument.drawingml.chart+xml"/>
  <Override PartName="/xl/drawings/drawing7.xml" ContentType="application/vnd.openxmlformats-officedocument.drawingml.chartshapes+xml"/>
  <Override PartName="/xl/charts/chart42.xml" ContentType="application/vnd.openxmlformats-officedocument.drawingml.chart+xml"/>
  <Override PartName="/xl/drawings/drawing8.xml" ContentType="application/vnd.openxmlformats-officedocument.drawingml.chartshapes+xml"/>
  <Override PartName="/xl/charts/chart43.xml" ContentType="application/vnd.openxmlformats-officedocument.drawingml.chart+xml"/>
  <Override PartName="/xl/drawings/drawing9.xml" ContentType="application/vnd.openxmlformats-officedocument.drawingml.chartshapes+xml"/>
  <Override PartName="/xl/charts/chart44.xml" ContentType="application/vnd.openxmlformats-officedocument.drawingml.chart+xml"/>
  <Override PartName="/xl/drawings/drawing10.xml" ContentType="application/vnd.openxmlformats-officedocument.drawingml.chartshapes+xml"/>
  <Override PartName="/xl/charts/chart45.xml" ContentType="application/vnd.openxmlformats-officedocument.drawingml.chart+xml"/>
  <Override PartName="/xl/drawings/drawing11.xml" ContentType="application/vnd.openxmlformats-officedocument.drawingml.chartshapes+xml"/>
  <Override PartName="/xl/charts/chart46.xml" ContentType="application/vnd.openxmlformats-officedocument.drawingml.chart+xml"/>
  <Override PartName="/xl/drawings/drawing12.xml" ContentType="application/vnd.openxmlformats-officedocument.drawingml.chartshapes+xml"/>
  <Override PartName="/xl/charts/chart4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48.xml" ContentType="application/vnd.openxmlformats-officedocument.drawingml.chart+xml"/>
  <Override PartName="/xl/drawings/drawing15.xml" ContentType="application/vnd.openxmlformats-officedocument.drawingml.chartshapes+xml"/>
  <Override PartName="/xl/charts/chart49.xml" ContentType="application/vnd.openxmlformats-officedocument.drawingml.chart+xml"/>
  <Override PartName="/xl/drawings/drawing16.xml" ContentType="application/vnd.openxmlformats-officedocument.drawingml.chartshapes+xml"/>
  <Override PartName="/xl/charts/chart50.xml" ContentType="application/vnd.openxmlformats-officedocument.drawingml.chart+xml"/>
  <Override PartName="/xl/drawings/drawing17.xml" ContentType="application/vnd.openxmlformats-officedocument.drawingml.chartshapes+xml"/>
  <Override PartName="/xl/charts/chart51.xml" ContentType="application/vnd.openxmlformats-officedocument.drawingml.chart+xml"/>
  <Override PartName="/xl/drawings/drawing18.xml" ContentType="application/vnd.openxmlformats-officedocument.drawingml.chartshapes+xml"/>
  <Override PartName="/xl/charts/chart52.xml" ContentType="application/vnd.openxmlformats-officedocument.drawingml.chart+xml"/>
  <Override PartName="/xl/drawings/drawing1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C37" lockStructure="1"/>
  <bookViews>
    <workbookView xWindow="120" yWindow="60" windowWidth="2100" windowHeight="1185" tabRatio="843" firstSheet="2" activeTab="8"/>
  </bookViews>
  <sheets>
    <sheet name="Noorteseire indik" sheetId="20" state="hidden" r:id="rId1"/>
    <sheet name="1 Juhend" sheetId="31" r:id="rId2"/>
    <sheet name="2 Profiili struktuur" sheetId="32" r:id="rId3"/>
    <sheet name="3 KOV-i SISESTUSVORM" sheetId="24" r:id="rId4"/>
    <sheet name="4 Eesti statistika" sheetId="30" r:id="rId5"/>
    <sheet name="5 LPP raport_kontekst" sheetId="26" r:id="rId6"/>
    <sheet name="6 LPP raport_tulemused" sheetId="28" r:id="rId7"/>
    <sheet name="7 LPP raport_hinnangud" sheetId="22" r:id="rId8"/>
    <sheet name="8 LPP TEGEVUSKAVA" sheetId="27" r:id="rId9"/>
  </sheets>
  <definedNames>
    <definedName name="_xlnm.Print_Area" localSheetId="3">'3 KOV-i SISESTUSVORM'!$A$2:$M$337</definedName>
    <definedName name="prioriteet">'8 LPP TEGEVUSKAVA'!$M$6:$M$8</definedName>
  </definedNames>
  <calcPr calcId="145621"/>
</workbook>
</file>

<file path=xl/calcChain.xml><?xml version="1.0" encoding="utf-8"?>
<calcChain xmlns="http://schemas.openxmlformats.org/spreadsheetml/2006/main">
  <c r="A35" i="27" l="1"/>
  <c r="B35" i="27"/>
  <c r="F312" i="24" l="1"/>
  <c r="G312" i="24"/>
  <c r="H312" i="24"/>
  <c r="I312" i="24"/>
  <c r="J312" i="24"/>
  <c r="K312" i="24"/>
  <c r="E312" i="24"/>
  <c r="D312" i="24"/>
  <c r="E310" i="24"/>
  <c r="F310" i="24"/>
  <c r="G310" i="24"/>
  <c r="H310" i="24"/>
  <c r="I310" i="24"/>
  <c r="J310" i="24"/>
  <c r="K310" i="24"/>
  <c r="D310" i="24"/>
  <c r="H25" i="24" l="1"/>
  <c r="H24" i="24"/>
  <c r="H23" i="24"/>
  <c r="D25" i="24"/>
  <c r="D24" i="24"/>
  <c r="D23" i="24"/>
  <c r="D26" i="30" l="1"/>
  <c r="D25" i="30"/>
  <c r="D24" i="30"/>
  <c r="H26" i="30"/>
  <c r="H25" i="30"/>
  <c r="H24" i="30"/>
  <c r="D53" i="24" l="1"/>
  <c r="H163" i="24"/>
  <c r="E11" i="24"/>
  <c r="F11" i="24"/>
  <c r="G11" i="24"/>
  <c r="H11" i="24"/>
  <c r="I11" i="24"/>
  <c r="J11" i="24"/>
  <c r="K11" i="24"/>
  <c r="D11" i="24"/>
  <c r="H236" i="24"/>
  <c r="D134" i="24" l="1"/>
  <c r="H161" i="24" l="1"/>
  <c r="J306" i="24"/>
  <c r="I306" i="24"/>
  <c r="H306" i="24"/>
  <c r="E128" i="24" l="1"/>
  <c r="F128" i="24"/>
  <c r="G128" i="24"/>
  <c r="H128" i="24"/>
  <c r="I128" i="24"/>
  <c r="J128" i="24"/>
  <c r="K128" i="24"/>
  <c r="D128" i="24"/>
  <c r="D44" i="24" l="1"/>
  <c r="E44" i="24"/>
  <c r="F44" i="24"/>
  <c r="G44" i="24"/>
  <c r="H44" i="24"/>
  <c r="I44" i="24"/>
  <c r="J44" i="24"/>
  <c r="C100" i="24" l="1"/>
  <c r="D34" i="24" l="1"/>
  <c r="D45" i="24"/>
  <c r="H131" i="30"/>
  <c r="B496" i="28"/>
  <c r="B490" i="28"/>
  <c r="B484" i="28"/>
  <c r="B439" i="28"/>
  <c r="B397" i="28"/>
  <c r="B389" i="28"/>
  <c r="B277" i="28"/>
  <c r="B249" i="28"/>
  <c r="B205" i="28"/>
  <c r="B126" i="28"/>
  <c r="B40" i="28"/>
  <c r="B34" i="28"/>
  <c r="B10" i="28"/>
  <c r="C152" i="24" l="1"/>
  <c r="C170" i="24"/>
  <c r="C190" i="24"/>
  <c r="C206" i="24"/>
  <c r="C255" i="24"/>
  <c r="C266" i="24"/>
  <c r="C300" i="24"/>
  <c r="C324" i="24"/>
  <c r="C330" i="24"/>
  <c r="C336" i="24"/>
  <c r="A170" i="24"/>
  <c r="D170" i="24"/>
  <c r="G170" i="24"/>
  <c r="J170" i="24"/>
  <c r="C113" i="24"/>
  <c r="G100" i="24"/>
  <c r="A100" i="24"/>
  <c r="D100" i="24"/>
  <c r="J100" i="24"/>
  <c r="D28" i="22"/>
  <c r="K28" i="22" s="1"/>
  <c r="I20" i="22"/>
  <c r="I21" i="22"/>
  <c r="I22" i="22"/>
  <c r="H25" i="22"/>
  <c r="I25" i="22"/>
  <c r="I26" i="22"/>
  <c r="I27" i="22"/>
  <c r="I28" i="22"/>
  <c r="I29" i="22"/>
  <c r="H31" i="22"/>
  <c r="I31" i="22"/>
  <c r="H33" i="22"/>
  <c r="I33" i="22"/>
  <c r="I34" i="22"/>
  <c r="H37" i="22"/>
  <c r="I37" i="22"/>
  <c r="H39" i="22"/>
  <c r="I39" i="22"/>
  <c r="I40" i="22"/>
  <c r="I41" i="22"/>
  <c r="I42" i="22"/>
  <c r="I43" i="22"/>
  <c r="I44" i="22"/>
  <c r="I45" i="22"/>
  <c r="I46" i="22"/>
  <c r="I47" i="22"/>
  <c r="H50" i="22"/>
  <c r="I50" i="22"/>
  <c r="I51" i="22"/>
  <c r="I52" i="22"/>
  <c r="H54" i="22"/>
  <c r="I54" i="22"/>
  <c r="I55" i="22"/>
  <c r="I56" i="22"/>
  <c r="I57" i="22"/>
  <c r="I58" i="22"/>
  <c r="I59" i="22"/>
  <c r="I60" i="22"/>
  <c r="I61" i="22"/>
  <c r="I62" i="22"/>
  <c r="I63" i="22"/>
  <c r="I64" i="22"/>
  <c r="I65" i="22"/>
  <c r="H68" i="22"/>
  <c r="I68" i="22"/>
  <c r="I69" i="22"/>
  <c r="I70" i="22"/>
  <c r="I71" i="22"/>
  <c r="H73" i="22"/>
  <c r="I73" i="22"/>
  <c r="H74" i="22"/>
  <c r="I75" i="22"/>
  <c r="I74" i="22" s="1"/>
  <c r="D10" i="22"/>
  <c r="J10" i="22" s="1"/>
  <c r="D11" i="22"/>
  <c r="J11" i="22" s="1"/>
  <c r="D9" i="22"/>
  <c r="M9" i="22" s="1"/>
  <c r="I9" i="22"/>
  <c r="I10" i="22"/>
  <c r="I11" i="22"/>
  <c r="I13" i="22"/>
  <c r="I14" i="22"/>
  <c r="I15" i="22"/>
  <c r="I16" i="22"/>
  <c r="I17" i="22"/>
  <c r="I19" i="22"/>
  <c r="H13" i="22"/>
  <c r="H19" i="22"/>
  <c r="H9" i="22"/>
  <c r="M28" i="22" l="1"/>
  <c r="J28" i="22"/>
  <c r="L28" i="22"/>
  <c r="J9" i="22"/>
  <c r="K9" i="22"/>
  <c r="L9" i="22"/>
  <c r="L10" i="22"/>
  <c r="K10" i="22"/>
  <c r="M10" i="22"/>
  <c r="M11" i="22"/>
  <c r="L11" i="22"/>
  <c r="K11" i="22"/>
  <c r="D8" i="22"/>
  <c r="B39" i="27" l="1"/>
  <c r="A39" i="27"/>
  <c r="B37" i="27"/>
  <c r="A37" i="27"/>
  <c r="B31" i="27"/>
  <c r="A31" i="27"/>
  <c r="B28" i="27"/>
  <c r="A28" i="27"/>
  <c r="B24" i="27"/>
  <c r="A24" i="27"/>
  <c r="B21" i="27"/>
  <c r="A21" i="27"/>
  <c r="B18" i="27"/>
  <c r="A18" i="27"/>
  <c r="B16" i="27"/>
  <c r="A16" i="27"/>
  <c r="B14" i="27"/>
  <c r="A14" i="27"/>
  <c r="B11" i="27" l="1"/>
  <c r="A11" i="27"/>
  <c r="B9" i="27" l="1"/>
  <c r="A9" i="27"/>
  <c r="B7" i="27"/>
  <c r="A7" i="27"/>
  <c r="D73" i="22"/>
  <c r="J73" i="22" l="1"/>
  <c r="K73" i="22"/>
  <c r="L73" i="22"/>
  <c r="M73" i="22"/>
  <c r="D60" i="22"/>
  <c r="D61" i="22"/>
  <c r="I283" i="24"/>
  <c r="J336" i="24"/>
  <c r="G336" i="24"/>
  <c r="D336" i="24"/>
  <c r="A336" i="24"/>
  <c r="J330" i="24"/>
  <c r="G330" i="24"/>
  <c r="D330" i="24"/>
  <c r="A330" i="24"/>
  <c r="J324" i="24"/>
  <c r="G324" i="24"/>
  <c r="D324" i="24"/>
  <c r="A324" i="24"/>
  <c r="J300" i="24"/>
  <c r="G300" i="24"/>
  <c r="D300" i="24"/>
  <c r="A300" i="24"/>
  <c r="J266" i="24"/>
  <c r="G266" i="24"/>
  <c r="D266" i="24"/>
  <c r="A266" i="24"/>
  <c r="J255" i="24"/>
  <c r="G255" i="24"/>
  <c r="D255" i="24"/>
  <c r="A255" i="24"/>
  <c r="J206" i="24"/>
  <c r="G206" i="24"/>
  <c r="D206" i="24"/>
  <c r="A206" i="24"/>
  <c r="J190" i="24"/>
  <c r="G190" i="24"/>
  <c r="D190" i="24"/>
  <c r="A190" i="24"/>
  <c r="A152" i="24"/>
  <c r="D152" i="24"/>
  <c r="G152" i="24"/>
  <c r="J152" i="24"/>
  <c r="J113" i="24"/>
  <c r="G113" i="24"/>
  <c r="D113" i="24"/>
  <c r="A113" i="24"/>
  <c r="K61" i="22" l="1"/>
  <c r="L61" i="22"/>
  <c r="M61" i="22"/>
  <c r="J61" i="22"/>
  <c r="L60" i="22"/>
  <c r="M60" i="22"/>
  <c r="J60" i="22"/>
  <c r="K60" i="22"/>
  <c r="D224" i="24"/>
  <c r="E176" i="24" l="1"/>
  <c r="F176" i="24"/>
  <c r="G176" i="24"/>
  <c r="H176" i="24"/>
  <c r="I176" i="24"/>
  <c r="J176" i="24"/>
  <c r="K176" i="24"/>
  <c r="D176" i="24"/>
  <c r="D75" i="22" l="1"/>
  <c r="D72" i="22"/>
  <c r="I329" i="24" s="1"/>
  <c r="D488" i="28" s="1"/>
  <c r="D71" i="22"/>
  <c r="D70" i="22"/>
  <c r="D69" i="22"/>
  <c r="D68" i="22"/>
  <c r="D65" i="22"/>
  <c r="D64" i="22"/>
  <c r="D63" i="22"/>
  <c r="D62" i="22"/>
  <c r="D59" i="22"/>
  <c r="D58" i="22"/>
  <c r="D57" i="22"/>
  <c r="D56" i="22"/>
  <c r="D55" i="22"/>
  <c r="D54" i="22"/>
  <c r="D52" i="22"/>
  <c r="D51" i="22"/>
  <c r="D50" i="22"/>
  <c r="D47" i="22"/>
  <c r="D46" i="22"/>
  <c r="D45" i="22"/>
  <c r="D44" i="22"/>
  <c r="D43" i="22"/>
  <c r="D42" i="22"/>
  <c r="D41" i="22"/>
  <c r="D40" i="22"/>
  <c r="D39" i="22"/>
  <c r="D37" i="22"/>
  <c r="D34" i="22"/>
  <c r="D33" i="22"/>
  <c r="D31" i="22"/>
  <c r="D29" i="22"/>
  <c r="D27" i="22"/>
  <c r="D26" i="22"/>
  <c r="D25" i="22"/>
  <c r="D22" i="22"/>
  <c r="D21" i="22"/>
  <c r="D20" i="22"/>
  <c r="D19" i="22"/>
  <c r="D17" i="22"/>
  <c r="D16" i="22"/>
  <c r="D15" i="22"/>
  <c r="D14" i="22"/>
  <c r="D13" i="22"/>
  <c r="K148" i="30"/>
  <c r="J148" i="30"/>
  <c r="I148" i="30"/>
  <c r="H148" i="30"/>
  <c r="G148" i="30"/>
  <c r="F148" i="30"/>
  <c r="E148" i="30"/>
  <c r="D148" i="30"/>
  <c r="K146" i="30"/>
  <c r="J146" i="30"/>
  <c r="I146" i="30"/>
  <c r="H146" i="30"/>
  <c r="G146" i="30"/>
  <c r="F146" i="30"/>
  <c r="E146" i="30"/>
  <c r="D146" i="30"/>
  <c r="J143" i="30"/>
  <c r="I143" i="30"/>
  <c r="H143" i="30"/>
  <c r="K135" i="30"/>
  <c r="J135" i="30"/>
  <c r="I135" i="30"/>
  <c r="H135" i="30"/>
  <c r="K131" i="30"/>
  <c r="J131" i="30"/>
  <c r="I131" i="30"/>
  <c r="K127" i="30"/>
  <c r="J127" i="30"/>
  <c r="I127" i="30"/>
  <c r="H127" i="30"/>
  <c r="K116" i="30"/>
  <c r="J116" i="30"/>
  <c r="I116" i="30"/>
  <c r="H116" i="30"/>
  <c r="G116" i="30"/>
  <c r="F116" i="30"/>
  <c r="E116" i="30"/>
  <c r="D116" i="30"/>
  <c r="K107" i="30"/>
  <c r="J107" i="30"/>
  <c r="I107" i="30"/>
  <c r="H107" i="30"/>
  <c r="G107" i="30"/>
  <c r="F107" i="30"/>
  <c r="E107" i="30"/>
  <c r="D107" i="30"/>
  <c r="J101" i="30"/>
  <c r="I101" i="30"/>
  <c r="H101" i="30"/>
  <c r="J95" i="30"/>
  <c r="I95" i="30"/>
  <c r="K93" i="30"/>
  <c r="J93" i="30"/>
  <c r="I93" i="30"/>
  <c r="K85" i="30"/>
  <c r="J85" i="30"/>
  <c r="I85" i="30"/>
  <c r="H85" i="30"/>
  <c r="G85" i="30"/>
  <c r="F85" i="30"/>
  <c r="E85" i="30"/>
  <c r="D85" i="30"/>
  <c r="K80" i="30"/>
  <c r="J80" i="30"/>
  <c r="I80" i="30"/>
  <c r="H80" i="30"/>
  <c r="G80" i="30"/>
  <c r="F80" i="30"/>
  <c r="E80" i="30"/>
  <c r="D80" i="30"/>
  <c r="K79" i="30"/>
  <c r="J79" i="30"/>
  <c r="I79" i="30"/>
  <c r="H79" i="30"/>
  <c r="G79" i="30"/>
  <c r="F79" i="30"/>
  <c r="E79" i="30"/>
  <c r="D79" i="30"/>
  <c r="H58" i="30"/>
  <c r="D58" i="30"/>
  <c r="H56" i="30"/>
  <c r="D56" i="30"/>
  <c r="H54" i="30"/>
  <c r="D54" i="30"/>
  <c r="H51" i="30"/>
  <c r="D51" i="30"/>
  <c r="J45" i="30"/>
  <c r="I45" i="30"/>
  <c r="H45" i="30"/>
  <c r="G45" i="30"/>
  <c r="F45" i="30"/>
  <c r="E45" i="30"/>
  <c r="D45" i="30"/>
  <c r="K37" i="30"/>
  <c r="J37" i="30"/>
  <c r="I37" i="30"/>
  <c r="H37" i="30"/>
  <c r="G37" i="30"/>
  <c r="F37" i="30"/>
  <c r="E37" i="30"/>
  <c r="D37" i="30"/>
  <c r="J33" i="30"/>
  <c r="I33" i="30"/>
  <c r="H33" i="30"/>
  <c r="G33" i="30"/>
  <c r="F33" i="30"/>
  <c r="E33" i="30"/>
  <c r="D33" i="30"/>
  <c r="K21" i="30"/>
  <c r="J21" i="30"/>
  <c r="I21" i="30"/>
  <c r="H21" i="30"/>
  <c r="G21" i="30"/>
  <c r="F21" i="30"/>
  <c r="E21" i="30"/>
  <c r="D21" i="30"/>
  <c r="K12" i="30"/>
  <c r="K139" i="30" s="1"/>
  <c r="J12" i="30"/>
  <c r="J139" i="30" s="1"/>
  <c r="I12" i="30"/>
  <c r="I139" i="30" s="1"/>
  <c r="H12" i="30"/>
  <c r="H139" i="30" s="1"/>
  <c r="G12" i="30"/>
  <c r="G139" i="30" s="1"/>
  <c r="F12" i="30"/>
  <c r="F139" i="30" s="1"/>
  <c r="E12" i="30"/>
  <c r="D12" i="30"/>
  <c r="D35" i="30" s="1"/>
  <c r="K319" i="24"/>
  <c r="J319" i="24"/>
  <c r="I319" i="24"/>
  <c r="H319" i="24"/>
  <c r="K317" i="24"/>
  <c r="J317" i="24"/>
  <c r="I317" i="24"/>
  <c r="H317" i="24"/>
  <c r="K283" i="24"/>
  <c r="J283" i="24"/>
  <c r="H283" i="24"/>
  <c r="K244" i="24"/>
  <c r="J244" i="24"/>
  <c r="I244" i="24"/>
  <c r="H244" i="24"/>
  <c r="K236" i="24"/>
  <c r="J236" i="24"/>
  <c r="I236" i="24"/>
  <c r="K224" i="24"/>
  <c r="J224" i="24"/>
  <c r="I224" i="24"/>
  <c r="H224" i="24"/>
  <c r="G224" i="24"/>
  <c r="F224" i="24"/>
  <c r="E224" i="24"/>
  <c r="K215" i="24"/>
  <c r="J215" i="24"/>
  <c r="I215" i="24"/>
  <c r="H215" i="24"/>
  <c r="G215" i="24"/>
  <c r="F215" i="24"/>
  <c r="E215" i="24"/>
  <c r="D215" i="24"/>
  <c r="J198" i="24"/>
  <c r="I198" i="24"/>
  <c r="H198" i="24"/>
  <c r="K168" i="24"/>
  <c r="J168" i="24"/>
  <c r="I168" i="24"/>
  <c r="H168" i="24"/>
  <c r="K166" i="24"/>
  <c r="J166" i="24"/>
  <c r="I166" i="24"/>
  <c r="H166" i="24"/>
  <c r="K163" i="24"/>
  <c r="J163" i="24"/>
  <c r="I163" i="24"/>
  <c r="K161" i="24"/>
  <c r="J161" i="24"/>
  <c r="I161" i="24"/>
  <c r="K141" i="24"/>
  <c r="J141" i="24"/>
  <c r="I141" i="24"/>
  <c r="H141" i="24"/>
  <c r="G141" i="24"/>
  <c r="F141" i="24"/>
  <c r="E141" i="24"/>
  <c r="D141" i="24"/>
  <c r="K135" i="24"/>
  <c r="J135" i="24"/>
  <c r="I135" i="24"/>
  <c r="H135" i="24"/>
  <c r="G135" i="24"/>
  <c r="F135" i="24"/>
  <c r="E135" i="24"/>
  <c r="D135" i="24"/>
  <c r="K134" i="24"/>
  <c r="J134" i="24"/>
  <c r="I134" i="24"/>
  <c r="H134" i="24"/>
  <c r="G134" i="24"/>
  <c r="F134" i="24"/>
  <c r="E134" i="24"/>
  <c r="H57" i="24"/>
  <c r="D196" i="26" s="1"/>
  <c r="D57" i="24"/>
  <c r="C196" i="26" s="1"/>
  <c r="H55" i="24"/>
  <c r="D195" i="26" s="1"/>
  <c r="D55" i="24"/>
  <c r="C195" i="26" s="1"/>
  <c r="H53" i="24"/>
  <c r="D194" i="26" s="1"/>
  <c r="C194" i="26"/>
  <c r="H50" i="24"/>
  <c r="D50" i="24"/>
  <c r="K36" i="24"/>
  <c r="J36" i="24"/>
  <c r="I36" i="24"/>
  <c r="H36" i="24"/>
  <c r="G36" i="24"/>
  <c r="F36" i="24"/>
  <c r="E36" i="24"/>
  <c r="D36" i="24"/>
  <c r="J32" i="24"/>
  <c r="I32" i="24"/>
  <c r="H32" i="24"/>
  <c r="G32" i="24"/>
  <c r="F32" i="24"/>
  <c r="E32" i="24"/>
  <c r="D32" i="24"/>
  <c r="K20" i="24"/>
  <c r="J20" i="24"/>
  <c r="I20" i="24"/>
  <c r="H20" i="24"/>
  <c r="G20" i="24"/>
  <c r="F20" i="24"/>
  <c r="E20" i="24"/>
  <c r="D20" i="24"/>
  <c r="D196" i="24"/>
  <c r="H196" i="24" l="1"/>
  <c r="H34" i="24"/>
  <c r="H45" i="24"/>
  <c r="F34" i="24"/>
  <c r="F45" i="24"/>
  <c r="J34" i="24"/>
  <c r="J45" i="24"/>
  <c r="G34" i="24"/>
  <c r="G45" i="24"/>
  <c r="F46" i="30"/>
  <c r="J46" i="30"/>
  <c r="E34" i="24"/>
  <c r="E45" i="24"/>
  <c r="I292" i="24"/>
  <c r="I34" i="24"/>
  <c r="I45" i="24"/>
  <c r="H35" i="30"/>
  <c r="G46" i="30"/>
  <c r="D46" i="30"/>
  <c r="H46" i="30"/>
  <c r="G35" i="30"/>
  <c r="E46" i="30"/>
  <c r="I46" i="30"/>
  <c r="E196" i="24"/>
  <c r="I196" i="24"/>
  <c r="H21" i="24"/>
  <c r="I21" i="24"/>
  <c r="K22" i="30"/>
  <c r="E35" i="30"/>
  <c r="I35" i="30"/>
  <c r="G99" i="30"/>
  <c r="H22" i="30"/>
  <c r="F35" i="30"/>
  <c r="J35" i="30"/>
  <c r="D99" i="30"/>
  <c r="H99" i="30"/>
  <c r="I22" i="30"/>
  <c r="E99" i="30"/>
  <c r="I99" i="30"/>
  <c r="J22" i="30"/>
  <c r="F99" i="30"/>
  <c r="J99" i="30"/>
  <c r="L19" i="22"/>
  <c r="M19" i="22"/>
  <c r="J19" i="22"/>
  <c r="K19" i="22"/>
  <c r="D30" i="22"/>
  <c r="I169" i="24" s="1"/>
  <c r="D203" i="28" s="1"/>
  <c r="K31" i="22"/>
  <c r="L31" i="22"/>
  <c r="M31" i="22"/>
  <c r="J31" i="22"/>
  <c r="J39" i="22"/>
  <c r="K39" i="22"/>
  <c r="L39" i="22"/>
  <c r="M39" i="22"/>
  <c r="J43" i="22"/>
  <c r="K43" i="22"/>
  <c r="L43" i="22"/>
  <c r="M43" i="22"/>
  <c r="J54" i="22"/>
  <c r="K54" i="22"/>
  <c r="L54" i="22"/>
  <c r="M54" i="22"/>
  <c r="J58" i="22"/>
  <c r="K58" i="22"/>
  <c r="L58" i="22"/>
  <c r="M58" i="22"/>
  <c r="L64" i="22"/>
  <c r="M64" i="22"/>
  <c r="J64" i="22"/>
  <c r="K64" i="22"/>
  <c r="L70" i="22"/>
  <c r="M70" i="22"/>
  <c r="J70" i="22"/>
  <c r="K70" i="22"/>
  <c r="L20" i="22"/>
  <c r="M20" i="22"/>
  <c r="J20" i="22"/>
  <c r="K20" i="22"/>
  <c r="J26" i="22"/>
  <c r="K26" i="22"/>
  <c r="L26" i="22"/>
  <c r="M26" i="22"/>
  <c r="K33" i="22"/>
  <c r="L33" i="22"/>
  <c r="M33" i="22"/>
  <c r="J33" i="22"/>
  <c r="M40" i="22"/>
  <c r="J40" i="22"/>
  <c r="K40" i="22"/>
  <c r="L40" i="22"/>
  <c r="M44" i="22"/>
  <c r="J44" i="22"/>
  <c r="K44" i="22"/>
  <c r="L44" i="22"/>
  <c r="M50" i="22"/>
  <c r="J50" i="22"/>
  <c r="K50" i="22"/>
  <c r="L50" i="22"/>
  <c r="M55" i="22"/>
  <c r="J55" i="22"/>
  <c r="K55" i="22"/>
  <c r="L55" i="22"/>
  <c r="M59" i="22"/>
  <c r="J59" i="22"/>
  <c r="K59" i="22"/>
  <c r="L59" i="22"/>
  <c r="K65" i="22"/>
  <c r="L65" i="22"/>
  <c r="M65" i="22"/>
  <c r="J65" i="22"/>
  <c r="K71" i="22"/>
  <c r="L71" i="22"/>
  <c r="M71" i="22"/>
  <c r="J71" i="22"/>
  <c r="M25" i="22"/>
  <c r="J25" i="22"/>
  <c r="K25" i="22"/>
  <c r="L25" i="22"/>
  <c r="J47" i="22"/>
  <c r="K47" i="22"/>
  <c r="L47" i="22"/>
  <c r="M47" i="22"/>
  <c r="L21" i="22"/>
  <c r="M21" i="22"/>
  <c r="J21" i="22"/>
  <c r="K21" i="22"/>
  <c r="J27" i="22"/>
  <c r="K27" i="22"/>
  <c r="L27" i="22"/>
  <c r="M27" i="22"/>
  <c r="K34" i="22"/>
  <c r="L34" i="22"/>
  <c r="M34" i="22"/>
  <c r="J34" i="22"/>
  <c r="L41" i="22"/>
  <c r="M41" i="22"/>
  <c r="J41" i="22"/>
  <c r="K41" i="22"/>
  <c r="L45" i="22"/>
  <c r="M45" i="22"/>
  <c r="J45" i="22"/>
  <c r="K45" i="22"/>
  <c r="L51" i="22"/>
  <c r="M51" i="22"/>
  <c r="J51" i="22"/>
  <c r="K51" i="22"/>
  <c r="L56" i="22"/>
  <c r="M56" i="22"/>
  <c r="J56" i="22"/>
  <c r="K56" i="22"/>
  <c r="J62" i="22"/>
  <c r="K62" i="22"/>
  <c r="L62" i="22"/>
  <c r="M62" i="22"/>
  <c r="J68" i="22"/>
  <c r="K68" i="22"/>
  <c r="L68" i="22"/>
  <c r="M68" i="22"/>
  <c r="L13" i="22"/>
  <c r="M13" i="22"/>
  <c r="J13" i="22"/>
  <c r="K13" i="22"/>
  <c r="L17" i="22"/>
  <c r="M17" i="22"/>
  <c r="J17" i="22"/>
  <c r="K17" i="22"/>
  <c r="M22" i="22"/>
  <c r="J22" i="22"/>
  <c r="L22" i="22"/>
  <c r="K22" i="22"/>
  <c r="K29" i="22"/>
  <c r="L29" i="22"/>
  <c r="M29" i="22"/>
  <c r="J29" i="22"/>
  <c r="D36" i="22"/>
  <c r="I205" i="24" s="1"/>
  <c r="D275" i="28" s="1"/>
  <c r="K37" i="22"/>
  <c r="L37" i="22"/>
  <c r="M37" i="22"/>
  <c r="J37" i="22"/>
  <c r="K42" i="22"/>
  <c r="L42" i="22"/>
  <c r="M42" i="22"/>
  <c r="J42" i="22"/>
  <c r="K46" i="22"/>
  <c r="L46" i="22"/>
  <c r="M46" i="22"/>
  <c r="J46" i="22"/>
  <c r="K52" i="22"/>
  <c r="L52" i="22"/>
  <c r="M52" i="22"/>
  <c r="J52" i="22"/>
  <c r="K57" i="22"/>
  <c r="L57" i="22"/>
  <c r="M57" i="22"/>
  <c r="J57" i="22"/>
  <c r="M63" i="22"/>
  <c r="J63" i="22"/>
  <c r="K63" i="22"/>
  <c r="L63" i="22"/>
  <c r="M69" i="22"/>
  <c r="J69" i="22"/>
  <c r="K69" i="22"/>
  <c r="L69" i="22"/>
  <c r="D74" i="22"/>
  <c r="I335" i="24" s="1"/>
  <c r="D494" i="28" s="1"/>
  <c r="M75" i="22"/>
  <c r="J75" i="22"/>
  <c r="J74" i="22" s="1"/>
  <c r="K75" i="22"/>
  <c r="L75" i="22"/>
  <c r="J14" i="22"/>
  <c r="K14" i="22"/>
  <c r="M14" i="22"/>
  <c r="L14" i="22"/>
  <c r="J15" i="22"/>
  <c r="K15" i="22"/>
  <c r="L15" i="22"/>
  <c r="M15" i="22"/>
  <c r="J16" i="22"/>
  <c r="K16" i="22"/>
  <c r="L16" i="22"/>
  <c r="M16" i="22"/>
  <c r="D32" i="22"/>
  <c r="I189" i="24" s="1"/>
  <c r="D247" i="28" s="1"/>
  <c r="D12" i="22"/>
  <c r="I99" i="24" s="1"/>
  <c r="D32" i="28" s="1"/>
  <c r="D49" i="22"/>
  <c r="I265" i="24" s="1"/>
  <c r="D395" i="28" s="1"/>
  <c r="D18" i="22"/>
  <c r="I112" i="24" s="1"/>
  <c r="D38" i="28" s="1"/>
  <c r="D53" i="22"/>
  <c r="I299" i="24" s="1"/>
  <c r="D437" i="28" s="1"/>
  <c r="F292" i="24"/>
  <c r="J292" i="24"/>
  <c r="F196" i="24"/>
  <c r="J196" i="24"/>
  <c r="G292" i="24"/>
  <c r="K292" i="24"/>
  <c r="J21" i="24"/>
  <c r="G196" i="24"/>
  <c r="H292" i="24"/>
  <c r="K21" i="24"/>
  <c r="D24" i="22"/>
  <c r="I151" i="24" s="1"/>
  <c r="D124" i="28" s="1"/>
  <c r="D38" i="22"/>
  <c r="D67" i="22"/>
  <c r="D66" i="22" l="1"/>
  <c r="I323" i="24"/>
  <c r="D482" i="28" s="1"/>
  <c r="D35" i="22"/>
  <c r="F43" i="22" s="1"/>
  <c r="N43" i="22" s="1"/>
  <c r="I254" i="24"/>
  <c r="D387" i="28" s="1"/>
  <c r="D23" i="22"/>
  <c r="F33" i="22" s="1"/>
  <c r="N33" i="22" s="1"/>
  <c r="D7" i="22"/>
  <c r="I69" i="24"/>
  <c r="D8" i="28" s="1"/>
  <c r="D48" i="22"/>
  <c r="F63" i="22" s="1"/>
  <c r="N63" i="22" s="1"/>
  <c r="F21" i="22" l="1"/>
  <c r="N21" i="22" s="1"/>
  <c r="F9" i="22"/>
  <c r="F71" i="22"/>
  <c r="N71" i="22" s="1"/>
  <c r="F69" i="22"/>
  <c r="N69" i="22" s="1"/>
  <c r="F68" i="22"/>
  <c r="N68" i="22" s="1"/>
  <c r="F73" i="22"/>
  <c r="N73" i="22" s="1"/>
  <c r="F75" i="22"/>
  <c r="N75" i="22" s="1"/>
  <c r="N74" i="22" s="1"/>
  <c r="F72" i="22"/>
  <c r="F74" i="22"/>
  <c r="F70" i="22"/>
  <c r="N70" i="22" s="1"/>
  <c r="F37" i="22"/>
  <c r="N37" i="22" s="1"/>
  <c r="F38" i="22"/>
  <c r="F39" i="22"/>
  <c r="N39" i="22" s="1"/>
  <c r="F46" i="22"/>
  <c r="N46" i="22" s="1"/>
  <c r="F47" i="22"/>
  <c r="N47" i="22" s="1"/>
  <c r="F40" i="22"/>
  <c r="N40" i="22" s="1"/>
  <c r="F45" i="22"/>
  <c r="N45" i="22" s="1"/>
  <c r="F41" i="22"/>
  <c r="N41" i="22" s="1"/>
  <c r="F42" i="22"/>
  <c r="N42" i="22" s="1"/>
  <c r="F44" i="22"/>
  <c r="N44" i="22" s="1"/>
  <c r="F32" i="22"/>
  <c r="F24" i="22"/>
  <c r="F25" i="22"/>
  <c r="N25" i="22" s="1"/>
  <c r="F28" i="22"/>
  <c r="N28" i="22" s="1"/>
  <c r="F26" i="22"/>
  <c r="N26" i="22" s="1"/>
  <c r="F27" i="22"/>
  <c r="N27" i="22" s="1"/>
  <c r="F34" i="22"/>
  <c r="N34" i="22" s="1"/>
  <c r="F30" i="22"/>
  <c r="F31" i="22"/>
  <c r="N31" i="22" s="1"/>
  <c r="F29" i="22"/>
  <c r="N29" i="22" s="1"/>
  <c r="F64" i="22"/>
  <c r="N64" i="22" s="1"/>
  <c r="F52" i="22"/>
  <c r="N52" i="22" s="1"/>
  <c r="F61" i="22"/>
  <c r="N61" i="22" s="1"/>
  <c r="F56" i="22"/>
  <c r="N56" i="22" s="1"/>
  <c r="F62" i="22"/>
  <c r="N62" i="22" s="1"/>
  <c r="F49" i="22"/>
  <c r="F60" i="22"/>
  <c r="N60" i="22" s="1"/>
  <c r="F51" i="22"/>
  <c r="N51" i="22" s="1"/>
  <c r="F57" i="22"/>
  <c r="N57" i="22" s="1"/>
  <c r="F59" i="22"/>
  <c r="N59" i="22" s="1"/>
  <c r="F55" i="22"/>
  <c r="N55" i="22" s="1"/>
  <c r="F53" i="22"/>
  <c r="F65" i="22"/>
  <c r="N65" i="22" s="1"/>
  <c r="F50" i="22"/>
  <c r="N50" i="22" s="1"/>
  <c r="F54" i="22"/>
  <c r="N54" i="22" s="1"/>
  <c r="F22" i="22"/>
  <c r="N22" i="22" s="1"/>
  <c r="F11" i="22"/>
  <c r="N11" i="22" s="1"/>
  <c r="F16" i="22"/>
  <c r="N16" i="22" s="1"/>
  <c r="F58" i="22"/>
  <c r="N58" i="22" s="1"/>
  <c r="F12" i="22"/>
  <c r="F17" i="22"/>
  <c r="N17" i="22" s="1"/>
  <c r="F15" i="22"/>
  <c r="N15" i="22" s="1"/>
  <c r="F20" i="22"/>
  <c r="N20" i="22" s="1"/>
  <c r="N9" i="22"/>
  <c r="F14" i="22"/>
  <c r="N14" i="22" s="1"/>
  <c r="F10" i="22"/>
  <c r="N10" i="22" s="1"/>
  <c r="F18" i="22"/>
  <c r="F19" i="22"/>
  <c r="N19" i="22" s="1"/>
  <c r="F13" i="22"/>
  <c r="N13" i="22" s="1"/>
</calcChain>
</file>

<file path=xl/comments1.xml><?xml version="1.0" encoding="utf-8"?>
<comments xmlns="http://schemas.openxmlformats.org/spreadsheetml/2006/main">
  <authors>
    <author>Martin Malinovski</author>
    <author>Kai-Riin Veromann</author>
  </authors>
  <commentList>
    <comment ref="M109" authorId="0">
      <text>
        <r>
          <rPr>
            <sz val="9"/>
            <color indexed="81"/>
            <rFont val="Tahoma"/>
            <family val="2"/>
            <charset val="186"/>
          </rPr>
          <t>Politsei- ja Piirivalveamet</t>
        </r>
      </text>
    </comment>
    <comment ref="C138" authorId="1">
      <text>
        <r>
          <rPr>
            <b/>
            <sz val="9"/>
            <color indexed="81"/>
            <rFont val="Tahoma"/>
            <family val="2"/>
            <charset val="186"/>
          </rPr>
          <t>HTM:</t>
        </r>
        <r>
          <rPr>
            <sz val="9"/>
            <color indexed="81"/>
            <rFont val="Tahoma"/>
            <family val="2"/>
            <charset val="186"/>
          </rPr>
          <t xml:space="preserve">
Tingimus - on rahvastikuregistrisse kandmise hetkel olnud koolikohustuslikus eas.</t>
        </r>
      </text>
    </comment>
    <comment ref="C144" authorId="1">
      <text>
        <r>
          <rPr>
            <sz val="9"/>
            <color indexed="81"/>
            <rFont val="Tahoma"/>
            <family val="2"/>
            <charset val="186"/>
          </rPr>
          <t>KOV-i territooriumil asuvates lasteasutustes osalevate HEV laste arv</t>
        </r>
      </text>
    </comment>
    <comment ref="C145" authorId="1">
      <text>
        <r>
          <rPr>
            <sz val="9"/>
            <color indexed="81"/>
            <rFont val="Tahoma"/>
            <family val="2"/>
            <charset val="186"/>
          </rPr>
          <t>KOV-i territooriumil asuvates õppeasutustes õppivate HEV laste arv</t>
        </r>
      </text>
    </comment>
  </commentList>
</comments>
</file>

<file path=xl/comments2.xml><?xml version="1.0" encoding="utf-8"?>
<comments xmlns="http://schemas.openxmlformats.org/spreadsheetml/2006/main">
  <authors>
    <author>Martin Malinovski</author>
  </authors>
  <commentList>
    <comment ref="L106" authorId="0">
      <text>
        <r>
          <rPr>
            <b/>
            <sz val="9"/>
            <color indexed="81"/>
            <rFont val="Tahoma"/>
            <family val="2"/>
            <charset val="186"/>
          </rPr>
          <t>Martin Malinovski:</t>
        </r>
        <r>
          <rPr>
            <sz val="9"/>
            <color indexed="81"/>
            <rFont val="Tahoma"/>
            <family val="2"/>
            <charset val="186"/>
          </rPr>
          <t xml:space="preserve">
liigiti välja tuua (soovituslik); lisame viite definitsioonidele seadusest</t>
        </r>
      </text>
    </comment>
    <comment ref="B126" authorId="0">
      <text>
        <r>
          <rPr>
            <b/>
            <sz val="9"/>
            <color indexed="81"/>
            <rFont val="Tahoma"/>
            <family val="2"/>
            <charset val="186"/>
          </rPr>
          <t>Martin Malinovski:</t>
        </r>
        <r>
          <rPr>
            <sz val="9"/>
            <color indexed="81"/>
            <rFont val="Tahoma"/>
            <family val="2"/>
            <charset val="186"/>
          </rPr>
          <t xml:space="preserve">
selgitame PPA vastuse põhjal välja, millises lõikes seda statistikat kajastada saame ja täpsustame vastavalt. Kui KarS-i lõikes, siis lisame viite KarS-le.</t>
        </r>
      </text>
    </comment>
  </commentList>
</comments>
</file>

<file path=xl/sharedStrings.xml><?xml version="1.0" encoding="utf-8"?>
<sst xmlns="http://schemas.openxmlformats.org/spreadsheetml/2006/main" count="1943" uniqueCount="1285">
  <si>
    <t>KOKKU</t>
  </si>
  <si>
    <t>Hariduslikud tugiteenused</t>
  </si>
  <si>
    <t>Laste ja noorte juhtumitöö võrgustikud</t>
  </si>
  <si>
    <t>Koolilaste tervise ülevaatused</t>
  </si>
  <si>
    <t>Liiklusohutus lasteasutuste ümber</t>
  </si>
  <si>
    <t>Rahvaarv</t>
  </si>
  <si>
    <t>Loomulik iive</t>
  </si>
  <si>
    <t>Ülalpeetavate määr</t>
  </si>
  <si>
    <t>Ränne</t>
  </si>
  <si>
    <t>Emakeel</t>
  </si>
  <si>
    <t>KOV</t>
  </si>
  <si>
    <t>Registreeritud töötus</t>
  </si>
  <si>
    <t>Palgatöötajate keskmine brutotulu</t>
  </si>
  <si>
    <t>Kohalikud sotsiaaltoetused- ja teenused lastega peredele</t>
  </si>
  <si>
    <t>Jalgsi ja jalgrattaga liiklemismugavus</t>
  </si>
  <si>
    <t>Korrastatud rohealad</t>
  </si>
  <si>
    <t>Veekogude ohutus</t>
  </si>
  <si>
    <t>Tervislikku toitumist soosiv elukeskkond</t>
  </si>
  <si>
    <t>Alkoholi tarvitamist mõjutav elukeskkond</t>
  </si>
  <si>
    <t>Suitsetamist mõjutav elukeskkond</t>
  </si>
  <si>
    <t>Keskhariduse tasemel õppurite jagunemine üldkeskhariduse ja kutsekeskhariduse vahel</t>
  </si>
  <si>
    <t>Esitlusviis</t>
  </si>
  <si>
    <t>Kohalik kultuurielu</t>
  </si>
  <si>
    <t>Päästeamet</t>
  </si>
  <si>
    <t>Nr</t>
  </si>
  <si>
    <t>Laste ja perede heaolu profiili mõõdikute vorm</t>
  </si>
  <si>
    <t>Mõõdik/Indikaator</t>
  </si>
  <si>
    <t>Kehalist aktiivsust soosiv elukeskkond</t>
  </si>
  <si>
    <t>Esmatasandi tervishoiuteenuste kättesaadavus</t>
  </si>
  <si>
    <t>Erinevate valdkondade esindajate vahel toimub juhtumipõhine koostöö</t>
  </si>
  <si>
    <t>Elukeskkond on turvaline ning laste ja perede heaolu toetav</t>
  </si>
  <si>
    <t xml:space="preserve"> 1.1.1</t>
  </si>
  <si>
    <t xml:space="preserve"> 1.1.2</t>
  </si>
  <si>
    <t xml:space="preserve"> 2.1.1</t>
  </si>
  <si>
    <t xml:space="preserve"> 1.2.3</t>
  </si>
  <si>
    <t xml:space="preserve"> 2.3.1</t>
  </si>
  <si>
    <t xml:space="preserve"> 3.1.1</t>
  </si>
  <si>
    <t xml:space="preserve"> 4.1.1</t>
  </si>
  <si>
    <t xml:space="preserve"> 4.2.1</t>
  </si>
  <si>
    <t>0.1</t>
  </si>
  <si>
    <t>0.2</t>
  </si>
  <si>
    <t>0.3</t>
  </si>
  <si>
    <t>0.4</t>
  </si>
  <si>
    <t>0.5</t>
  </si>
  <si>
    <t>0.7</t>
  </si>
  <si>
    <t>0.9</t>
  </si>
  <si>
    <t>0.10</t>
  </si>
  <si>
    <t xml:space="preserve">Tuua välja, kui suur osakaal (%) kohalikest elanikest räägib emakeelena mõnd muud keelt kui eesti keel. Andmed esitada 2000. ja 2010. aasta kohta. </t>
  </si>
  <si>
    <t xml:space="preserve"> 2.1.2</t>
  </si>
  <si>
    <t xml:space="preserve"> 2.1.3</t>
  </si>
  <si>
    <t xml:space="preserve"> 2.2.1</t>
  </si>
  <si>
    <t xml:space="preserve"> 2.2.2</t>
  </si>
  <si>
    <t xml:space="preserve"> 3.2.1</t>
  </si>
  <si>
    <t xml:space="preserve"> 3.2.2</t>
  </si>
  <si>
    <t xml:space="preserve"> 3.2.3</t>
  </si>
  <si>
    <t xml:space="preserve"> 3.2.4</t>
  </si>
  <si>
    <t>mehed</t>
  </si>
  <si>
    <t>naised</t>
  </si>
  <si>
    <t>Ennetusalase koostöövõrgustiku toimimine</t>
  </si>
  <si>
    <t>Näidis - lõppversioon koostatakse indikaatorite valiku kinnitamise järgselt</t>
  </si>
  <si>
    <t>Visioon: Lapse arengut toetav seisund, milles lapse füüsilised, tervislikud, psühholoogilised, emotsionaalsed, sotsiaalsed, kognitiivsed, hariduslikud ja majanduslikud vajadused on rahuldatud (lastekaitseseadus § 4)</t>
  </si>
  <si>
    <t>E1</t>
  </si>
  <si>
    <t>E2</t>
  </si>
  <si>
    <t>E3</t>
  </si>
  <si>
    <t>E4</t>
  </si>
  <si>
    <t>Õpingute katkestajate arv kutsehariduses: Õpingute katkestajate (16–26 a.) arv kutsehariduses soo, maakondade lõikes</t>
  </si>
  <si>
    <t>Õpingute lõpetajate arv kutsehariduses: Õpingute lõpetajate (16–26 a.) arv kutsehariduses soo, maakondade lõikes</t>
  </si>
  <si>
    <t>Osalus huvihariduses: Osalus huvihariduses maakondade lõikes</t>
  </si>
  <si>
    <t>Noorteühingutes osalemine: Osalemine noorteühingutes vanusgruppide lõikes</t>
  </si>
  <si>
    <t xml:space="preserve"> 3.2.5</t>
  </si>
  <si>
    <t>Tagatud on hariduse omandamist toetavad teenused</t>
  </si>
  <si>
    <t>Noorte surmade arv: Noorte (5–24 a.) surmade arv soo lõikes</t>
  </si>
  <si>
    <t>Noorteseire indikaatorid</t>
  </si>
  <si>
    <t>Erivajadustega noored: Erivajadustega noored soo, maakondade lõikes</t>
  </si>
  <si>
    <t>LPP indikaatoritesse kaasatud</t>
  </si>
  <si>
    <t>Noorte (15–26 a.) tööhõive määr: Noorte (15–26 a.) tööhõive määr maakondade lõikes</t>
  </si>
  <si>
    <t>Noorte (15–26 a.) tööjõus osalemine : Noorte (15–26 a.) tööjõus osalemine maakondade lõikes</t>
  </si>
  <si>
    <t>Noorte (7–26 a.) arv: Noorte (7–26 a.) arv kohalike omavalitsuste lõikes</t>
  </si>
  <si>
    <t>Noorte (7–26 a.) arv: Noorte (7–26 a.) arv maakondade lõikes</t>
  </si>
  <si>
    <t>Noorte maakondadevaheline siseränne: Noorte maakondadevaheline siseränne</t>
  </si>
  <si>
    <t>Noorte maakondadevaheline siseränne: Noorte maakondadevaheline siseränne; saldo</t>
  </si>
  <si>
    <t>Noorte maakondadevaheline siseränne: Noorte maakondadevaheline siseränne soo lõikes</t>
  </si>
  <si>
    <t>Noorte maakondadevaheline siseränne: Noorte maakondadevaheline siseränne soo lõikes; saldo</t>
  </si>
  <si>
    <t>Noorte surmade arv: Noorte (5–24 a.) surmade arv soo, maakondade lõikes</t>
  </si>
  <si>
    <t>Õpingute katkestajate arv kutsehariduses: Õpingute katkestajate (16–26 a.) arv kutsehariduses õppekeele, maakondade lõikes</t>
  </si>
  <si>
    <t>Õpingute lõpetajate arv kutsehariduses: Õpingute lõpetajate (16–26 a.) arv kutsehariduses õppekeele, maakondade lõikes</t>
  </si>
  <si>
    <t>Õppurite arv kutsehariduses: Õppurite (16–26 a.) arv kutsehariduses õppekeele, maakondade lõikes</t>
  </si>
  <si>
    <t>Õppurite arv kutsehariduses: Õppurite (16–26 a.) arv kutsehariduses soo, maakondade lõikes</t>
  </si>
  <si>
    <t>Osalus laagrite- ja malevategevuses: Osalus malevategevuses maakondade lõikes</t>
  </si>
  <si>
    <t>Registreeritud noored (16–24 a.) töötud: Registreeritud noored (16–24 a.) töötud soo, maakondade lõikes kvartali lõpu seisuga</t>
  </si>
  <si>
    <t>Sissetulek: Noorte (0–26 a.) aasta ekvivalentnetosissetulek soo, maakondade lõikes</t>
  </si>
  <si>
    <t>Suhtelise vaesuse määr noorte (0–26 a.) seas: Suhtelise vaesuse määr noorte (0–26 a.) seas maakondade lõikes</t>
  </si>
  <si>
    <t>Tööalast koolitust saanud noored (16–26 a.) töötud: Tööalast koolitust saanud noored (16–26a.) töötud maakondade lõikes</t>
  </si>
  <si>
    <t>Töötavate noorte töötasu: Töötavate noorte (alla 25 a.) töötasu soo ja maakondade lõikes</t>
  </si>
  <si>
    <t>Vigastused ja mürgistused: Vigastused ja mürgistused välispõhjuste ja maakondade lõikes</t>
  </si>
  <si>
    <t>Alkoholi tarbimine: Alkoholi tarbimine koolinoorte seas piirkondade lõikes</t>
  </si>
  <si>
    <t>Alkoholi tarbimine: Alkoholi tarbimine noorte (16–26 a.) seas soo, piirkondade lõikes</t>
  </si>
  <si>
    <t>Depressiivsete episoodide esinemine: Depressiivsete episoodide esinemine koolinoortel piirkondade lõikes</t>
  </si>
  <si>
    <t>Kehaline aktiivsus ja kehakaal: Koolinoorte kehaline aktiivsus piirkondade lõikes</t>
  </si>
  <si>
    <t>Kehaline aktiivsus ja kehakaal: Noorte (16–26 a.) tervisespordi harrastamise sagedus ja kehakaal soo, piirkondade lõikes</t>
  </si>
  <si>
    <t>Paljulapseliste perede vaesus: Paljulapseliste perede vaesus piirkondade lõikes</t>
  </si>
  <si>
    <t>Seksuaalkäitumine: Koolinoorte seksuaalkäitumine piirkondade lõikes</t>
  </si>
  <si>
    <t>Suitsetamine: Suitsetamine koolinoorte seas piirkondade lõikes</t>
  </si>
  <si>
    <t>Suitsetamine: Suitsetamine noorte (16–26 a.) seas soo, piirkonna lõikes</t>
  </si>
  <si>
    <t>Tervise enesehinnang: Koolinoorte tervise enesehinnang piirkondade lõikes</t>
  </si>
  <si>
    <t>Tervise enesehinnang: Noorte (16–26 a.) tervise enesehinnang soo, piirkonna lõikes</t>
  </si>
  <si>
    <t>Töötavate noorte töötasu: Töötavate noorte (alla 25 a.) töötasu soo ja piirkondade lõikes</t>
  </si>
  <si>
    <t>Üksikvanemate vaesus: Üksikvanemate vaesus piirkondade lõikes</t>
  </si>
  <si>
    <t>Vabatahtlik tegevus: Vabatahtlikus tegevuses osalemine piirkondade lõikes</t>
  </si>
  <si>
    <t>Alaealised sünnitajad: Alaealised sünnitajad</t>
  </si>
  <si>
    <t>Alaealised sünnitajad: Alaealised sünnitajad asula tüübi lõikes</t>
  </si>
  <si>
    <t>Alaealiste poolt toime pandud kuriteod: Alaealiste poolt toime pandud kuriteod</t>
  </si>
  <si>
    <t>Alaealiste poolt toime pandud kuriteod: Alaealiste poolt toime pandud kuriteod kuriteo astme lõikes</t>
  </si>
  <si>
    <t>Alaealiste poolt toime pandud kuriteod: Alaealiste poolt toime pandud kuriteod kuriteo liigi lõikes</t>
  </si>
  <si>
    <t>Alaealiste poolt toime pandud väärteod: Alaealiste poolt toime pandud väärteod</t>
  </si>
  <si>
    <t>Alaealiste poolt toime pandud väärteod: Alaealiste poolt toime pandud väärteod väärteo liigi lõikes</t>
  </si>
  <si>
    <t>Alkoholi tarbimine: Alkoholi tarbimine koolinoorte seas</t>
  </si>
  <si>
    <t>Alkoholi tarbimine: Alkoholi tarbimine koolinoorte seas majandusliku olukorra lõikes</t>
  </si>
  <si>
    <t>Alkoholi tarbimine: Alkoholi tarbimine koolinoorte seas rahvuse lõikes</t>
  </si>
  <si>
    <t>Alkoholi tarbimine: Alkoholi tarbimine koolinoorte seas soo lõikes</t>
  </si>
  <si>
    <t>Alkoholi tarbimine: Alkoholi tarbimine noorte (16–26 a.) seas</t>
  </si>
  <si>
    <t>Alkoholi tarbimine: Alkoholi tarbimine noorte (16–26 a.) seas soo, hariduse lõikes</t>
  </si>
  <si>
    <t>Alkoholi tarbimine: Alkoholi tarbimine noorte (16–26 a.) seas soo lõikes</t>
  </si>
  <si>
    <t>Alkoholi tarbimine: Alkoholi tarbimine noorte (16–26 a.) seas soo, majandusliku aktiivsuse lõikes</t>
  </si>
  <si>
    <t>Alkoholi tarbimine: Alkoholi tarbimine noorte (16–26 a.) seas soo, rahvuse lõikes</t>
  </si>
  <si>
    <t>Demokraatiaprojektides osalenute arv: Demokraatiaprojektides osalenute arv</t>
  </si>
  <si>
    <t>Demokraatiaprojektides osalenute arv: Demokraatiaprojektides osalenute arv soo lõikes</t>
  </si>
  <si>
    <t>Depressiivsete episoodide esinemine: Depressiivsete episoodide esinemine koolinoortel majandusliku olukorra lõikes</t>
  </si>
  <si>
    <t>Depressiivsete episoodide esinemine: Depressiivsete episoodide esinemine koolinoortel rahvuse lõikes</t>
  </si>
  <si>
    <t>Depressiivsete episoodide esinemine: Depressiivsete episoodide esinemine koolinoortel soo lõikes</t>
  </si>
  <si>
    <t>Depressiivsete episoodide esinemine: Depressiivsete episoodide esinemine noorte (16–24. a) seas</t>
  </si>
  <si>
    <t>Eesti õpilaste PISA testi tulemused: Eesti õpilaste PISA testi tulemused hindamisvaldkondade ja õppekeele lõikes</t>
  </si>
  <si>
    <t>Eesti õpilaste PISA testi tulemused: Eesti õpilaste PISA testi tulemused hindamisvaldkondade ja saavutustaseme lõikes</t>
  </si>
  <si>
    <t>Eesti õpilaste PISA testi tulemused: Eesti õpilaste PISA testi tulemused hindamisvaldkondade ja soo lõikes</t>
  </si>
  <si>
    <t>Eesti õpilaste PISA testi tulemused: Eesti õpilaste PISA testi tulemused hindamisvaldkondade lõikes</t>
  </si>
  <si>
    <t>Eesti õpilaste PISA testi tulemused: Eesti õpilaste PISA testi tulemused hindamisvaldkondade, saavutustasemete ja õppekeele lõikes</t>
  </si>
  <si>
    <t>Eesti õpilaste PISA testi tulemused: Eesti õpilaste PISA testi tulemused hindamisvaldkondade, saavutustasemete ja soo lõikes</t>
  </si>
  <si>
    <t>Erivajadustega noored: Erivajadustega noored</t>
  </si>
  <si>
    <t>Erivajadustega noored: Erivajadustega noored soo lõikes</t>
  </si>
  <si>
    <t>Esimese taseme või madalama haridusega õpinguid mittejätkavate noorte (18–26. a) osakaal:</t>
  </si>
  <si>
    <t>Esimese taseme või madalama haridusega õpinguid mittejätkavate noorte (18–26. a) osakaal</t>
  </si>
  <si>
    <t>Esimese taseme või madalama haridusega õpinguid mittejätkavate noorte (18–26. a) osakaal rahvuse lõikes</t>
  </si>
  <si>
    <t>Esimese taseme või madalama haridusega õpinguid mittejätkavate noorte (18–26. a) osakaal soo lõikes</t>
  </si>
  <si>
    <t>Haiguste esinemine: HIV positiivsed tuberkuloosi juhud noortel</t>
  </si>
  <si>
    <t>Haiguste esinemine: Pahaloomulised kasvajad noortel</t>
  </si>
  <si>
    <t>Haiguste esinemine: Vereringeelundite haigused noortel</t>
  </si>
  <si>
    <t>Haridus: Välismaal õppivate õpilaste arv</t>
  </si>
  <si>
    <t>Huvi poliitika vastu: Huvi poliitika vastu</t>
  </si>
  <si>
    <t>Huvi poliitika vastu: Huvi poliitika vastu soo lõikes</t>
  </si>
  <si>
    <t>Kehaline aktiivsus ja kehakaal: Koolinoorte kehaline aktiivsus ja kehakaal soo lõikes</t>
  </si>
  <si>
    <t>Kehaline aktiivsus ja kehakaal: Koolinoorte kehaline aktiivsus majandusliku olukorra lõikes</t>
  </si>
  <si>
    <t>Kehaline aktiivsus ja kehakaal: Koolinoorte kehaline aktiivsus rahvuse lõikes</t>
  </si>
  <si>
    <t>Kehaline aktiivsus ja kehakaal: Noorte (16–26 a.) tervisespordi harrastamise sagedus ja kehakaal soo, hariduse lõikes</t>
  </si>
  <si>
    <t>Kehaline aktiivsus ja kehakaal: Noorte (16–26 a.) tervisespordi harrastamise sagedus ja kehakaal soo lõikes</t>
  </si>
  <si>
    <t>Kehaline aktiivsus ja kehakaal: Noorte (16–26 a.) tervisespordi harrastamise sagedus ja kehakaal soo, majandusliku aktiivsuse lõikes</t>
  </si>
  <si>
    <t>Kehaline aktiivsus ja kehakaal: Noorte (16–26 a.) tervisespordi harrastamise sagedus ja kehakaal soo, rahvuse lõikes</t>
  </si>
  <si>
    <t>Kodanikuaktiivsus ja hoiakud: Noortekogude arv</t>
  </si>
  <si>
    <t>Kuritegudes kannatanud alaealised: Kuritegudes kannatanud alaealised</t>
  </si>
  <si>
    <t>Kuritegudes kannatanud alaealised: Kuritegudes kannatanud alaealised rahvuse lõikes</t>
  </si>
  <si>
    <t>Kuritegudes kannatanud alaealised: Kuritegudes kannatanud alaealised soo lõikes</t>
  </si>
  <si>
    <t>Kuritegudes kannatanud noored: Kuritegudes kannatanud noored (18–26 a.)</t>
  </si>
  <si>
    <t>Kuritegudes kannatanud noored: Kuritegudes kannatanud noored (18–26 a.) rahvuse lõikes</t>
  </si>
  <si>
    <t>Kuritegudes kannatanud noored: Kuritegudes kannatanud noored (18–26 a.) soo lõikes</t>
  </si>
  <si>
    <t>Narkootikumide kasutamine: Koolinoorte seas narkootikumide tarvitamine</t>
  </si>
  <si>
    <t>Narkootikumide kasutamine: Noorte (16–24 a.) seas narkootikumide tarvitamine</t>
  </si>
  <si>
    <t>Noorsootöö: Noorsootööasutuste arv</t>
  </si>
  <si>
    <t>Noorte (15–26 a.) hõivestaatus: Noored (15–26. a) hõivatud täis- ja osaajaga töötamise järgi</t>
  </si>
  <si>
    <t>Noorte (15–26 a.) hõivestaatus: Noored (15–26. a) hõivatud täis- ja osaajaga töötamise järgi soo lõikes</t>
  </si>
  <si>
    <t>Noorte (15–26 a.) hõivestaatus: Noorte (15–26 a.) hõiveseisund</t>
  </si>
  <si>
    <t>Noorte (15–26 a.) hõivestaatus: Noorte (15–26 a.) hõiveseisund asula tüübi lõikes</t>
  </si>
  <si>
    <t>Noorte (15–26 a.) hõivestaatus: Noorte (15–26 a.) hõiveseisund hariduse lõikes</t>
  </si>
  <si>
    <t>Noorte (15–26 a.) hõivestaatus: Noorte (15–26 a.) hõiveseisund rahvuse lõikes</t>
  </si>
  <si>
    <t>Noorte (15–26 a.) hõivestaatus: Noorte (15–26 a.) hõiveseisund soo lõikes</t>
  </si>
  <si>
    <t>Noorte (15–26 a.) mitteaktiivsus ja selle põhjused: Noorte (15–26 a.) mitteaktiivsus ja selle põhjused</t>
  </si>
  <si>
    <t>Noorte (15–26 a.) mitteaktiivsus ja selle põhjused: Noorte (15–26 a.) mitteaktiivsus ja selle põhjused asula tüübi lõikes</t>
  </si>
  <si>
    <t>Noorte (15–26 a.) mitteaktiivsus ja selle põhjused: Noorte (15–26 a.) mitteaktiivsus ja selle põhjused hariduse lõikes</t>
  </si>
  <si>
    <t>Noorte (15–26 a.) mitteaktiivsus ja selle põhjused: Noorte (15–26 a.) mitteaktiivsus ja selle põhjused rahvuse lõikes</t>
  </si>
  <si>
    <t>Noorte (15–26 a.) mitteaktiivsus ja selle põhjused: Noorte (15–26 a.) mitteaktiivsus ja selle põhjused soo lõikes</t>
  </si>
  <si>
    <t>Noorte (15–26 a.) pikaajalise töötuse määr: Noorte (15–26 a.) pikaajalise töötuse määr</t>
  </si>
  <si>
    <t>Noorte (15–26 a.) pikaajalise töötuse määr: Noorte (15–26 a.) pikaajalise töötuse määr asula tüübi lõikes</t>
  </si>
  <si>
    <t>Noorte (15–26 a.) pikaajalise töötuse määr: Noorte (15–26 a.) pikaajalise töötuse määr hariduse lõikes</t>
  </si>
  <si>
    <t>Noorte (15–26 a.) pikaajalise töötuse määr: Noorte (15–26 a.) pikaajalise töötuse määr rahvuse lõikes</t>
  </si>
  <si>
    <t>Noorte (15–26 a.) pikaajalise töötuse määr: Noorte (15–26 a.) pikaajalise töötuse määr soo lõikes</t>
  </si>
  <si>
    <t>Noorte (15–26 a.) tööhõive määr: Noorte (15–26 a.) tööhõive määr</t>
  </si>
  <si>
    <t>Noorte (15–26 a.) tööhõive määr: Noorte (15–26 a.) tööhõive määr asula tüübi lõikes</t>
  </si>
  <si>
    <t>Noorte (15–26 a.) tööhõive määr: Noorte (15–26 a.) tööhõive määr hariduse lõikes</t>
  </si>
  <si>
    <t>Noorte (15–26 a.) tööhõive määr: Noorte (15–26 a.) tööhõive määr rahvuse lõikes</t>
  </si>
  <si>
    <t>Noorte (15–26 a.) tööhõive määr: Noorte (15–26 a.) tööhõive määr soo lõikes</t>
  </si>
  <si>
    <t>Noorte (15–26 a.) tööjõus osalemine : Noorte (15–26 a.) tööjõus osalemine</t>
  </si>
  <si>
    <t>Noorte (15–26 a.) tööjõus osalemine : Noorte (15–26 a.) tööjõus osalemine asula tüübi lõikes</t>
  </si>
  <si>
    <t>Noorte (15–26 a.) tööjõus osalemine : Noorte (15–26 a.) tööjõus osalemine hariduse lõikes</t>
  </si>
  <si>
    <t>Noorte (15–26 a.) tööjõus osalemine : Noorte (15–26 a.) tööjõus osalemine rahvuse lõikes</t>
  </si>
  <si>
    <t>Noorte (15–26 a.) tööjõus osalemine : Noorte (15–26 a.) tööjõus osalemine soo lõikes</t>
  </si>
  <si>
    <t>Noorte (15-26. a) töötuse määr: Noorte (15–26 a.) töötuse määr</t>
  </si>
  <si>
    <t>Noorte (15-26. a) töötuse määr: Noorte (15–26 a.) töötuse määr asula tüübi lõikes</t>
  </si>
  <si>
    <t>Noorte (15-26. a) töötuse määr: Noorte (15–26 a.) töötuse määr hariduse lõikes</t>
  </si>
  <si>
    <t>Noorte (15-26. a) töötuse määr: Noorte (15–26 a.) töötuse määr rahvuse lõikes</t>
  </si>
  <si>
    <t>Noorte (15-26. a) töötuse määr: Noorte (15–26 a.) töötuse määr soo lõikes</t>
  </si>
  <si>
    <t>Noorte (7–26 a.) arv: Noorte (7–26 a.) arv</t>
  </si>
  <si>
    <t>Noorte (7–26 a.) arv: Noorte (7–26 a.) arv soo lõikes</t>
  </si>
  <si>
    <t>Noorte endi poolt läbi viidavad projektid: Noorte endi poolt läbi viidavates projektides osalejate arv</t>
  </si>
  <si>
    <t>Noorte endi poolt läbi viidavad projektid: Noorte endi poolt läbi viidavates projektides osalejate arv soo lõikes</t>
  </si>
  <si>
    <t>Noorte kaitsetahe: Noorte huvi riigikaitse vastu</t>
  </si>
  <si>
    <t>Noorte kaitsetahe: Soov Eestist sõjaohu korral lahkuda</t>
  </si>
  <si>
    <t>Noorte kaitsetahe: Valmisolek osaleda kaitsetegevuses</t>
  </si>
  <si>
    <t>Noorte kaitsetahe: Võimalus kaitsta Eestit võõrriigi relvastatud kallaletungi korral</t>
  </si>
  <si>
    <t>Noortekeskuste ja -tubade külastatavus: Noortekeskuste ja -tubade külastatavus</t>
  </si>
  <si>
    <t>Noortekeskuste ja -tubade külastatavus: Noortekeskuste ja -tubade külastatavus vanuse lõikes</t>
  </si>
  <si>
    <t>Noorte religioossus: Noorte religioossus</t>
  </si>
  <si>
    <t>Noorte religioossus: Noorte religioossus soo lõikes</t>
  </si>
  <si>
    <t>Noorte seisund ühiskonnas: Noorte seisund ühiskonnas</t>
  </si>
  <si>
    <t>Noorte seisund ühiskonnas: Noorte seisund ühiskonnas rahvuse lõikes</t>
  </si>
  <si>
    <t>Noorte seisund ühiskonnas: Noorte seisund ühiskonnas soo lõikes</t>
  </si>
  <si>
    <t>Noorte siseränne linn-maa: Noorte siseränne linn-maa</t>
  </si>
  <si>
    <t>Noorte siseränne linn-maa: Noorte siseränne linn-maa; saldo</t>
  </si>
  <si>
    <t>Noorte siseränne linn-maa: Noorte siseränne linn-maa soo lõikes</t>
  </si>
  <si>
    <t>Noorte siseränne linn-maa: Noorte siseränne linn-maa soo lõikes; saldo</t>
  </si>
  <si>
    <t>Noorte sisseränne Eestisse: Noorte sisseränne Eestisse</t>
  </si>
  <si>
    <t>Noorte sisseränne Eestisse: Noorte sisseränne Eestisse soo lõikes</t>
  </si>
  <si>
    <t>Noorte surmade arv: Noorte (5–24 a.) surmade arv</t>
  </si>
  <si>
    <t>Noorte surmapõhjused: Noorte surmapõhjused</t>
  </si>
  <si>
    <t>Noorte surmapõhjused: Noorte surmapõhjused 100 000 elaniku kohta</t>
  </si>
  <si>
    <t>Noorte surmapõhjused: Noorte surmapõhjused soo lõikes</t>
  </si>
  <si>
    <t>Noorteühingutes osalemine: Osalus noorteühingutes</t>
  </si>
  <si>
    <t>Noorte väljaränne Eestist: Noorte väljaränne Eestist</t>
  </si>
  <si>
    <t>Noorte väljaränne Eestist: Noorte väljaränne Eestist soo lõikes</t>
  </si>
  <si>
    <t>Õigus ja turvalisus : Alaealiste korduvõigusrikkumised</t>
  </si>
  <si>
    <t>Õigus ja turvalisus : Kriminaalhoolduse all viibivad süüdimõistetud</t>
  </si>
  <si>
    <t>Õigus ja turvalisus : Tuvastatud alaealised kurjategijad</t>
  </si>
  <si>
    <t>Õigus ja turvalisus : Vanglas viibivad 18–26-aastased</t>
  </si>
  <si>
    <t>Õigus ja turvalisus : Vanglas viibivad alaealised</t>
  </si>
  <si>
    <t>Oodatav eluiga: Oodatav eluiga soo lõikes</t>
  </si>
  <si>
    <t>Oodatav eluiga: Oodatav eluiga vanuse, soo lõikes</t>
  </si>
  <si>
    <t>Õpingute katkestajate arv kõrghariduses: Õpingute katkestajate (18–26 a.) arv kõrghariduses</t>
  </si>
  <si>
    <t>Õpingute katkestajate arv kõrghariduses: Õpingute katkestajate (18–26 a.) arv kõrghariduses soo, õppeastme lõikes</t>
  </si>
  <si>
    <t>Õpingute katkestajate arv kõrghariduses: Õpingute katkestajate (18–26 a.) arv kõrghariduses soo, õppekeele lõikes</t>
  </si>
  <si>
    <t>Õpingute katkestajate arv kõrghariduses: Õpingute katkestajate (18–26 a.) arv kõrghariduses soo, õppevaldkonna lõikes</t>
  </si>
  <si>
    <t>Õpingute katkestajate arv kõrghariduses: Õpingute katkestajate (18–26 a.) arv kõrghariduses soo, õppevormi lõikes</t>
  </si>
  <si>
    <t>Õpingute katkestajate arv kutsehariduses: Õpingute katkestajate (16–26 a.) arv kutsehariduses</t>
  </si>
  <si>
    <t>Õpingute katkestajate arv kutsehariduses: Õpingute katkestajate (16–26 a.) arv kutsehariduses soo, õppekeele, linnade lõikes</t>
  </si>
  <si>
    <t>Õpingute katkestajate arv kutsehariduses: Õpingute katkestajate (16–26 a.) arv kutsehariduses soo, õppekeele lõikes</t>
  </si>
  <si>
    <t>Õpingute katkestajate arv kutsehariduses: Õpingute katkestajate (16–26 a.) arv kutsehariduses soo, õppevaldkondade lõikes</t>
  </si>
  <si>
    <t>Õpingute lõpetajate arv kõrghariduses: Õpingute lõpetajate (18–26 a.) arv kõrghariduses</t>
  </si>
  <si>
    <t>Õpingute lõpetajate arv kõrghariduses: Õpingute lõpetajate (18–26 a.) arv kõrghariduses soo, õppeastme lõikes</t>
  </si>
  <si>
    <t>Õpingute lõpetajate arv kõrghariduses: Õpingute lõpetajate (18–26 a.) arv kõrghariduses soo, õppekeele lõikes</t>
  </si>
  <si>
    <t>Õpingute lõpetajate arv kõrghariduses: Õpingute lõpetajate (18–26 a.) arv kõrghariduses soo, õppevaldkonna lõikes</t>
  </si>
  <si>
    <t>Õpingute lõpetajate arv kõrghariduses: Õpingute lõpetajate (18–26 a.) arv kõrghariduses soo, õppevormi lõikes</t>
  </si>
  <si>
    <t>Õpingute lõpetajate arv kutsehariduses: Õpingute lõpetajate (16–26 a.) arv kutsehariduses</t>
  </si>
  <si>
    <t>Õpingute lõpetajate arv kutsehariduses: Õpingute lõpetajate (16–26 a.) arv kutsehariduses soo, õppekeele, linnade lõikes</t>
  </si>
  <si>
    <t>Õpingute lõpetajate arv kutsehariduses: Õpingute lõpetajate (16–26 a.) arv kutsehariduses soo, õppekeele lõikes</t>
  </si>
  <si>
    <t>Õpingute lõpetajate arv kutsehariduses: Õpingute lõpetajate (16–26 a.) arv kutsehariduses soo, õppevaldkondade lõikes</t>
  </si>
  <si>
    <t>Õpingute lõpetajate arv üldhariduses: Õpingute lõpetajate (13–26 a.) arv üldhariduses haridustaseme lõikes</t>
  </si>
  <si>
    <t>Õpingute lõpetajate arv üldhariduses: Õpingute lõpetajate (13–26 a.) arv üldhariduses haridustaseme, õppekeele lõikes</t>
  </si>
  <si>
    <t>Õpingute lõpetajate arv üldhariduses: Õpingute lõpetajate (13–26 a.) arv üldhariduses haridustaseme, õppevormi lõikes</t>
  </si>
  <si>
    <t>Õpingute lõpetajate arv üldhariduses: Õpingute lõpetajate (13–26 a.) arv üldhariduses soo, haridustaseme lõikes</t>
  </si>
  <si>
    <t>Õppurite arv kõrghariduses: Õppurite (18–26 a.) arv kõrghariduses</t>
  </si>
  <si>
    <t>Õppurite arv kõrghariduses: Õppurite (18–26 a.) arv kõrghariduses soo, õppeastme lõikes</t>
  </si>
  <si>
    <t>Õppurite arv kõrghariduses: Õppurite (18–26 a.) arv kõrghariduses soo, õppekeele lõikes</t>
  </si>
  <si>
    <t>Õppurite arv kõrghariduses: Õppurite (18–26 a.) arv kõrghariduses soo, õppevaldkonna lõikes</t>
  </si>
  <si>
    <t>Õppurite arv kõrghariduses: Õppurite (18–26 a.) arv kõrghariduses soo, õppevormi lõikes</t>
  </si>
  <si>
    <t>Õppurite arv kutsehariduses: Õppurite (16–26 a.) arv kutsehariduses</t>
  </si>
  <si>
    <t>Õppurite arv kutsehariduses: Õppurite (16–26 a.) arv kutsehariduses soo, õppekeele, linnade lõikes</t>
  </si>
  <si>
    <t>Õppurite arv kutsehariduses: Õppurite (16–26 a.) arv kutsehariduses soo, õppekeele lõikes</t>
  </si>
  <si>
    <t>Õppurite arv kutsehariduses: Õppurite (16–26 a.) arv kutsehariduses soo, õppevaldkondade lõikes</t>
  </si>
  <si>
    <t>Õppurite arv üldhariduses: Õppurite (13–26 a.) arv üldhariduses haridustaseme lõikes</t>
  </si>
  <si>
    <t>Õppurite arv üldhariduses: Õppurite (13–26 a.) arv üldhariduses haridustaseme, õppekeele lõikes</t>
  </si>
  <si>
    <t>Õppurite arv üldhariduses: Õppurite (13–26 a.) arv üldhariduses haridustaseme, õppevormi lõikes</t>
  </si>
  <si>
    <t>Õppurite arv üldhariduses: Õppurite (13–26 a.) arv üldhariduses haridustasemete, linnade ja õppekeele lõikes</t>
  </si>
  <si>
    <t>Õppurite arv üldhariduses: Õppurite (13–26 a.) arv üldhariduses soo, haridustaseme lõikes</t>
  </si>
  <si>
    <t>Osalemine kultuurielus: Osalemine kultuurielus</t>
  </si>
  <si>
    <t>Osalemine kultuurielus: Osalemine kultuurielus hariduse lõikes</t>
  </si>
  <si>
    <t>Osalemine kultuurielus: Osalemine kultuurielus soo lõikes</t>
  </si>
  <si>
    <t>Osalemine rahvusvahelistes noorsoovahetustes : Osalemine rahvusvahelistes noorsoovahetustes</t>
  </si>
  <si>
    <t>Osalemine rahvusvahelistes noorsoovahetustes : Osalemine rahvusvahelistes noorsoovahetustes soo lõikes</t>
  </si>
  <si>
    <t>Osalemine viimastel üleriigilistel valimistel: Osalemine viimastel üleriigilistel valimistel</t>
  </si>
  <si>
    <t>Osalemine viimastel üleriigilistel valimistel: Osalemine viimastel üleriigilistel valimistel soo lõikes</t>
  </si>
  <si>
    <t>Osalus huvihariduses: Huviringis osalemine</t>
  </si>
  <si>
    <t>Osalus huvihariduses: Osalus huvihariduses</t>
  </si>
  <si>
    <t>Osalus huvihariduses: Osalus huvihariduses emakeele lõikes</t>
  </si>
  <si>
    <t>Osalus huvihariduses: Osalus huvihariduses linnade lõikes</t>
  </si>
  <si>
    <t>Osalus huvihariduses: Osalus huvihariduses soo lõikes</t>
  </si>
  <si>
    <t>Osalus huvihariduses: Osalus huvihariduses valdkondade lõikes</t>
  </si>
  <si>
    <t>Osalus laagrite- ja malevategevuses: Osalus laagrite- ja malevategevuses</t>
  </si>
  <si>
    <t>Paljulapseliste perede vaesus: Paljulapseliste perede vaesus</t>
  </si>
  <si>
    <t>Paljulapseliste perede vaesus: Paljulapseliste perede vaesus asula tüübi lõikes</t>
  </si>
  <si>
    <t>Paljulapseliste perede vaesus: Paljulapseliste perede vaesus leibkonnapea rahvuse lõikes</t>
  </si>
  <si>
    <t>Paljulapseliste perede vaesus: Paljulapseliste perede vaesus leibkonnapea soo lõikes</t>
  </si>
  <si>
    <t>Paljulapseliste perede vaesus: Paljulapseliste perede vaesus leibkonna rahvuse lõikes</t>
  </si>
  <si>
    <t>Poliitika arusaadavus: Poliitika arusaadavus</t>
  </si>
  <si>
    <t>Poliitika arusaadavus: Poliitika arusaadavus soo lõikes</t>
  </si>
  <si>
    <t>Prognoositav noorte arv: Prognoositav noorte (7–26. a) arv</t>
  </si>
  <si>
    <t>Prognoositav noorte arv: Prognoositav noorte (7–26. a) arv soo lõikes</t>
  </si>
  <si>
    <t>Registreeritud noored (16–24 a.) töötud: Registreeritud noored (16–24 a.) töötud kvartali lõpu seisuga</t>
  </si>
  <si>
    <t>Registreeritud noored (16–24 a.) töötud: Registreeritud noored (16–24 a.) töötud soo lõikes kvartali lõpu seisuga</t>
  </si>
  <si>
    <t>Seksuaalkäitumine: Koolinoorte seksuaalkäitumine</t>
  </si>
  <si>
    <t>Seksuaalkäitumine: Koolinoorte seksuaalkäitumine rahvuse lõikes</t>
  </si>
  <si>
    <t>Seksuaalkäitumine: Koolinoorte seksuaalkäitumine soo lõikes</t>
  </si>
  <si>
    <t>Seksuaalkäitumine: Noorte (16–26 a.) seksuaalkäitumine</t>
  </si>
  <si>
    <t>Seksuaalkäitumine: Noorte (16–26 a.) seksuaalkäitumine soo lõikes</t>
  </si>
  <si>
    <t>Sissetulek: Noorte (0–26 a.) aasta ekvivalentnetosissetulek</t>
  </si>
  <si>
    <t>Sissetulek: Noorte (0–26 a.) aasta ekvivalentnetosissetulek soo lõikes</t>
  </si>
  <si>
    <t>Suhtelise vaesuse määr noorte (0–26 a.) seas: Suhtelise vaesuse määr noorte (0–26 a.) seas</t>
  </si>
  <si>
    <t>Suhtelise vaesuse määr noorte (0–26 a.) seas: Suhtelise vaesuse määr noorte (0–26 a.) seas rahvuse lõikes</t>
  </si>
  <si>
    <t>Suhtelise vaesuse määr noorte (0–26 a.) seas: Suhtelise vaesuse määr noorte (0–26 a.) seas soo lõikes</t>
  </si>
  <si>
    <t>Suitsetamine: Suitsetamine koolinoorte seas</t>
  </si>
  <si>
    <t>Suitsetamine: Suitsetamine koolinoorte seas majandusliku olukorra järgi</t>
  </si>
  <si>
    <t>Suitsetamine: Suitsetamine koolinoorte seas rahvuse lõikes</t>
  </si>
  <si>
    <t>Suitsetamine: Suitsetamine koolinoorte seas soo lõikes</t>
  </si>
  <si>
    <t>Suitsetamine: Suitsetamine noorte (16–26 a.) seas</t>
  </si>
  <si>
    <t>Suitsetamine: Suitsetamine noorte (16–26 a.) seas soo</t>
  </si>
  <si>
    <t>Suitsetamine: Suitsetamine noorte (16–26 a.) seas soo, hariduse lõikes</t>
  </si>
  <si>
    <t>Suitsetamine: Suitsetamine noorte (16–26 a.) seas soo, majandusliku aktiivsuse lõikes</t>
  </si>
  <si>
    <t>Suitsetamine: Suitsetamine noorte (16–26 a.) seas soo, rahvuse lõikes</t>
  </si>
  <si>
    <t>Sündide arv: Sündide arv</t>
  </si>
  <si>
    <t>Sündide arv: Sündide arv isa ja ema rahvuse lõikes</t>
  </si>
  <si>
    <t>Sündide arv: Sündide arv isa ja ema vanuse järgi</t>
  </si>
  <si>
    <t>Sündide arv: Sündide arv soo, maakonna lõikes</t>
  </si>
  <si>
    <t>Sündide arv: Sündide arv soo, rahvuse lõikes</t>
  </si>
  <si>
    <t>Sündide arv: Sündide arv sünnikuu, maakonna lõikes</t>
  </si>
  <si>
    <t>Täiendkoolitustel osalejate arv: Täiendkoolitustel osalejate arv</t>
  </si>
  <si>
    <t>Täiendkoolitustel osalejate arv: Täiendkoolitustel osalejate arv soo lõikes</t>
  </si>
  <si>
    <t>Tervis: Abordid</t>
  </si>
  <si>
    <t>Tervise enesehinnang: Koolinoorte tervise enesehinnang</t>
  </si>
  <si>
    <t>Tervise enesehinnang: Koolinoorte tervise enesehinnang majandusliku olukorra lõikes</t>
  </si>
  <si>
    <t>Tervise enesehinnang: Koolinoorte tervise enesehinnang rahvuse lõikes</t>
  </si>
  <si>
    <t>Tervise enesehinnang: Koolinoorte tervise enesehinnang soo lõikes</t>
  </si>
  <si>
    <t>Tervise enesehinnang: Noorte (16–26 a.) tervise enesehinnang</t>
  </si>
  <si>
    <t>Tervise enesehinnang: Noorte (16–26 a.) tervise enesehinnang soo, hariduse lõikes</t>
  </si>
  <si>
    <t>Tervise enesehinnang: Noorte (16–26 a.) tervise enesehinnang soo lõikes</t>
  </si>
  <si>
    <t>Tervise enesehinnang: Noorte (16–26 a.) tervise enesehinnang soo, majandusliku aktiivsuse järgi</t>
  </si>
  <si>
    <t>Tervise enesehinnang: Noorte (16–26 a.) tervise enesehinnang soo, rahvuse lõikes</t>
  </si>
  <si>
    <t>Tervis: Liiklusohutus</t>
  </si>
  <si>
    <t>Tervis: Seksuaalelu alustamise vanus</t>
  </si>
  <si>
    <t>Tervis: Toitumine</t>
  </si>
  <si>
    <t>Toimetulek ja heaolu: Toimetulekutoetuse saamine</t>
  </si>
  <si>
    <t>Tööalast koolitust saanud noored (16–26 a.) töötud: Tööalast koolitust saanud noored (16–26a.) töötud</t>
  </si>
  <si>
    <t>Töötavate noorte töötasu: Töötavate noorte (alla 25 a.) töötasu</t>
  </si>
  <si>
    <t>Töötavate noorte töötasu: Töötavate noorte (alla 25 a.) töötasu soo ja linnade lõikes</t>
  </si>
  <si>
    <t>Tööturg: Karjäärinõustamist saanud noored (16–26 a.) töötud</t>
  </si>
  <si>
    <t>Tööturg: Tööjõud: noored (15–26 a.) mittepalgalised töötajad (ettevõtjad)</t>
  </si>
  <si>
    <t>Tööturg: Töötavate noorte töösuhte vorm</t>
  </si>
  <si>
    <t>Tööturul osalevate noorte haridustase: Tööturul osalevate noorte (15–24 a.) haridustase soo lõikes</t>
  </si>
  <si>
    <t>Tööturul osalevate noorte haridustase: Tööturul osalevate noorte haridustase</t>
  </si>
  <si>
    <t>Üksikvanemate vaesus: Üksikvanemate vaesus</t>
  </si>
  <si>
    <t>Üksikvanemate vaesus: Üksikvanemate vaesus asula tüübi lõikes</t>
  </si>
  <si>
    <t>Üksikvanemate vaesus: Üksikvanemate vaesus leibkonnapea rahvuse lõikes</t>
  </si>
  <si>
    <t>Üksikvanemate vaesus: Üksikvanemate vaesus leibkonnapea soo lõikes</t>
  </si>
  <si>
    <t>Üksikvanemate vaesus: Üksikvanemate vaesus leibkonna rahvuse lõikes</t>
  </si>
  <si>
    <t>Vaba aeg: Vaba aja tegevused</t>
  </si>
  <si>
    <t>Vabatahtlik tegevus: Vabatahtlikule tegevusele kulutatud aeg</t>
  </si>
  <si>
    <t>Vabatahtlik tegevus: Vabatahtlikus tegevuses osalemine</t>
  </si>
  <si>
    <t>Vabatahtlik tegevus: Vabatahtlikus tegevuses osalemine soo lõikes</t>
  </si>
  <si>
    <t>Vabatahtlik tegevus: Vabatahtlikus tegevuses osalemine vanuse lõikes</t>
  </si>
  <si>
    <t>Välisvabatahtlikuks käinute arv: Välisvabatahtlikuks käinute arv</t>
  </si>
  <si>
    <t>Välisvabatahtlikuks käinute arv: Välisvabatahtlikuks käinute arv soo lõikes</t>
  </si>
  <si>
    <t>Välisvabatahtlikuks käinute arv: Välisvabatahtlikuks käinute arv toimumiskoha lõikes</t>
  </si>
  <si>
    <t>Vanemliku hoolitsuseta lapsed: Vanemliku hoolitsuseta lapsed</t>
  </si>
  <si>
    <t>Vanemliku hoolitsuseta lapsed: Vanemliku hoolitsuseta lapsed soo, maakonna lõikes</t>
  </si>
  <si>
    <t>Vanemliku hoolitsuseta lapsed: Vanemliku hoolitsuseta lapsed vanuse, soo lõikes</t>
  </si>
  <si>
    <t>Vigastused ja mürgistused: Vigastused ja mürgistused</t>
  </si>
  <si>
    <t>Vigastused ja mürgistused: Vigastused ja mürgistused välispõhjuste ja tegevuste lõikes</t>
  </si>
  <si>
    <t xml:space="preserve"> 1.2.1</t>
  </si>
  <si>
    <t>Koolitranspordi korraldus</t>
  </si>
  <si>
    <t>Nõustamisteenuste kättesaadavus vajaduse ilmnemisel</t>
  </si>
  <si>
    <t>Puudega ja psüühikahäiretega (sh käitumishäiretega) laste toetamine</t>
  </si>
  <si>
    <t>Sotsiaalse rehabilitatsiooni teenuse kättesaadavuse tagamine</t>
  </si>
  <si>
    <t xml:space="preserve"> 1.2.2</t>
  </si>
  <si>
    <t xml:space="preserve"> 1.2.5</t>
  </si>
  <si>
    <t xml:space="preserve"> 1.3.1</t>
  </si>
  <si>
    <t xml:space="preserve"> 2.1.4</t>
  </si>
  <si>
    <t xml:space="preserve"> 2.1.5</t>
  </si>
  <si>
    <t xml:space="preserve"> 2.1.6</t>
  </si>
  <si>
    <t>ALLIKAS</t>
  </si>
  <si>
    <t>Statistikaamet, tabel RV0282</t>
  </si>
  <si>
    <t>n/a</t>
  </si>
  <si>
    <t>Statistikaamet, tabel RV0241</t>
  </si>
  <si>
    <t>0.6</t>
  </si>
  <si>
    <t>0.8</t>
  </si>
  <si>
    <t>ämmaemanda teenus</t>
  </si>
  <si>
    <t>apteek</t>
  </si>
  <si>
    <t>laste hambaravi</t>
  </si>
  <si>
    <t>Laste surmad</t>
  </si>
  <si>
    <t>Kas koolilaste tervise ülevaatuse tulemusi analüüsitakse, tehakse sellest tulenevaid järeldusi?</t>
  </si>
  <si>
    <t>Õnnetusjuhtumid</t>
  </si>
  <si>
    <t>Vanemlust toetavad programmid</t>
  </si>
  <si>
    <t>Vanemlike oskuste hindamine ja toetamine</t>
  </si>
  <si>
    <t>Perevägivalla ennetamine</t>
  </si>
  <si>
    <t xml:space="preserve"> 1.3.2</t>
  </si>
  <si>
    <t xml:space="preserve"> 1.3.3</t>
  </si>
  <si>
    <t xml:space="preserve"> 1.2.4</t>
  </si>
  <si>
    <t xml:space="preserve"> 1.3.4</t>
  </si>
  <si>
    <t>E5</t>
  </si>
  <si>
    <t xml:space="preserve"> 3.2.6</t>
  </si>
  <si>
    <t xml:space="preserve"> 5.1.1</t>
  </si>
  <si>
    <t xml:space="preserve"> 5.2.1</t>
  </si>
  <si>
    <t>Hädaohus olevate laste toetamine (sh kriisiabi)</t>
  </si>
  <si>
    <t>registreeritud töötutute arv (aasta keskmine, aritmeetiline)</t>
  </si>
  <si>
    <t>Statistikaamet, tabel RVR01</t>
  </si>
  <si>
    <t>Statistikaamet, tabel RR31</t>
  </si>
  <si>
    <t>rändesaldo</t>
  </si>
  <si>
    <t>väljaränne (EE sisene ja välismaine kokku)</t>
  </si>
  <si>
    <t>sisseränne (EE sisene ja välismaine kokku)</t>
  </si>
  <si>
    <t>Andmed esitada meeste ja naiste lõikes ning kokku</t>
  </si>
  <si>
    <t>Statistikaamet, tabel ST005</t>
  </si>
  <si>
    <t>Koolikohustuse täitmine</t>
  </si>
  <si>
    <t>Lastele ja peredele on loodud ennetustegevuste ja varase märkamise toimiv süsteem</t>
  </si>
  <si>
    <t>Ennetustegevust ja laste ja perede jälgimist toetatakse läbi laiapõhjalise koostöövõrgustiku</t>
  </si>
  <si>
    <t>Lastega töötavad inimesed formaalhariduses ja nende kvalifikatsioon</t>
  </si>
  <si>
    <t>Kuritegevus</t>
  </si>
  <si>
    <t>Statistikaamet, tabel TT64</t>
  </si>
  <si>
    <t>Haridustase</t>
  </si>
  <si>
    <t>mehed ja naised koos</t>
  </si>
  <si>
    <t>E1.1 Lapsele ja perele on kättesaadavad teenused, mis aitavad hoida lapse tervist</t>
  </si>
  <si>
    <t>E1.2 Rakendatakse laste riskikäitumise vältimisele ja tervise hoidmisele suunatud ennetustegevusi</t>
  </si>
  <si>
    <t>psühholoogiline individuaalnõustamine</t>
  </si>
  <si>
    <t>psühholoogiline perenõustamine</t>
  </si>
  <si>
    <t>sõltuvusprobleemidega isikute ja perede psühholoogiline nõustamine</t>
  </si>
  <si>
    <t>kriisinõustamine (psühholoogiline)</t>
  </si>
  <si>
    <t>eneseabi grupid (grupinõustamine)</t>
  </si>
  <si>
    <t>raseduskriisi nõustamine</t>
  </si>
  <si>
    <t>pere- ja beebikool</t>
  </si>
  <si>
    <t>suitsetamisest loobumise nõustamine</t>
  </si>
  <si>
    <t>toitumisalane nõustamine</t>
  </si>
  <si>
    <t>kehalise aktiivsuse alane nõustamine</t>
  </si>
  <si>
    <t xml:space="preserve">KOV </t>
  </si>
  <si>
    <t>liiklusõnnetustes vigastatute ja hukkunute arv</t>
  </si>
  <si>
    <t>tulekahjude arv</t>
  </si>
  <si>
    <t>tulekahjudes vigastatute ja hukkunute arv</t>
  </si>
  <si>
    <t>inimkannatanutega liiklusõnnetuste arv</t>
  </si>
  <si>
    <t>Statistikaamet, tabel JS45</t>
  </si>
  <si>
    <t>E1.3 Toetatakse positiivset vanemlust</t>
  </si>
  <si>
    <t>E2 Lastele on tagatud mitmekülgsed arengut toetavad võimalused</t>
  </si>
  <si>
    <t>I kooliaste</t>
  </si>
  <si>
    <t>II kooliaste</t>
  </si>
  <si>
    <t>III kooliaste</t>
  </si>
  <si>
    <t>Organiseeritud osalusvõimalused</t>
  </si>
  <si>
    <t xml:space="preserve"> 2.3.2</t>
  </si>
  <si>
    <t>õpetajate arv põhihariduses</t>
  </si>
  <si>
    <t xml:space="preserve">õpetajate arv alushariduses </t>
  </si>
  <si>
    <t>kvalifikatsiooninõuetele vastavate õpetajate osakaal kõikidest</t>
  </si>
  <si>
    <t>alusharidust omandavate õpilaste arv ühe õpetaja kohta</t>
  </si>
  <si>
    <t xml:space="preserve">põhiharidust omandavate õpilaste arv ühe õpetaja kohta </t>
  </si>
  <si>
    <t>E3.2 Abivajavatele lastele on loodud võimalused probleemidega toimetulekuks</t>
  </si>
  <si>
    <t>juhtumite arv 1000 lapse kohta</t>
  </si>
  <si>
    <t>E4 Elukeskkond on turvaline ning laste ja perede heaolu toetav</t>
  </si>
  <si>
    <t>Laste ja perede toetamiseks vajalike eelduste ja tingimuste (sh huve ja rahulolu) hindamine</t>
  </si>
  <si>
    <t>Kuritegude arv</t>
  </si>
  <si>
    <t>E3 Loodud on võimalused laste ja perede sotsiaalse kaitstuse tagamiseks ja probleemidega tegelemiseks</t>
  </si>
  <si>
    <t xml:space="preserve"> - n/a; andmed puuduvad vmt</t>
  </si>
  <si>
    <t>SoM (S-veeb); tulevikus STAR andmebaas</t>
  </si>
  <si>
    <t>Kohaliku omavalitsuse eelarve maht</t>
  </si>
  <si>
    <t>KOV-i eelarve tulud kokku</t>
  </si>
  <si>
    <t>Laste liiklusohutuse alane ennetustöö</t>
  </si>
  <si>
    <t>Laste tuleohutuse alane ennetustöö</t>
  </si>
  <si>
    <t>Erikoolides käivad lapsed</t>
  </si>
  <si>
    <t>Kas ja kuidas tegeletakse koolikohustust mittetäitvate (sh katkestajad) lastega? (nt kool informeerib KOV-i ja teisi asutusi)</t>
  </si>
  <si>
    <t xml:space="preserve"> 3.2.7</t>
  </si>
  <si>
    <t>Laste ja perede heaolu tagamisega tegelevad kvalifitseeritud spetsialistid</t>
  </si>
  <si>
    <t>E5.3 Erinevate valdkondade esindajate vahel toimub juhtumipõhine koostöö</t>
  </si>
  <si>
    <t>E5 Laste ja perede heaolu tagamine toimub  kvalitfitseeritud spetsialistide poolt ja erinevate valdkondade koostöös</t>
  </si>
  <si>
    <t xml:space="preserve"> 5.1.2</t>
  </si>
  <si>
    <t>Lastekaitsespetsialistide olemasolu ja kvalifikatsioon</t>
  </si>
  <si>
    <t xml:space="preserve"> 5.1.3</t>
  </si>
  <si>
    <t>Lastega töötavate spetsialistide kaasamine KOV-i otsustusprotsessidesse</t>
  </si>
  <si>
    <t xml:space="preserve"> 5.1.4</t>
  </si>
  <si>
    <t xml:space="preserve"> 5.3.1</t>
  </si>
  <si>
    <t>uppunute arv</t>
  </si>
  <si>
    <t xml:space="preserve">Sisestada kutseharidust omandavate laste arv ja üldkeskharidust omandavate laste arv. 
Vahekord arvutatakse automaatselt.
</t>
  </si>
  <si>
    <t>koolitervishoiu teenus (sh kooliõde, regulaarsed terviseülevaatused)</t>
  </si>
  <si>
    <t>E3.1 Lapsed ja pered on sotsiaalselt kaitstud (sh sotsiaaltoetused ja -teenused)</t>
  </si>
  <si>
    <t>Kas ja kuidas arvestab KOV abivajavate laste emotsionaalseid vajadusi (nt suhtevõrgustik, läbisaamine vanematega, koolikiusamine)?</t>
  </si>
  <si>
    <t xml:space="preserve"> 3.2.8</t>
  </si>
  <si>
    <t>Alushariduses</t>
  </si>
  <si>
    <t>Mängu- ja spordiväljakud</t>
  </si>
  <si>
    <t>Statistika</t>
  </si>
  <si>
    <t xml:space="preserve"> 3.2.9</t>
  </si>
  <si>
    <t>E5.1 Laste ja perede heaolu tagamisega tegelevad kvalifitseeritud spetsialistid</t>
  </si>
  <si>
    <t>Näljas olevad lapsed</t>
  </si>
  <si>
    <t>lastega leibkondade arv kokku</t>
  </si>
  <si>
    <t>perearst ja pereõde</t>
  </si>
  <si>
    <t>Laste arv formaalhariduses</t>
  </si>
  <si>
    <t xml:space="preserve"> 1.1.3</t>
  </si>
  <si>
    <t>Eelkooliealiste laste tervise jälgimine</t>
  </si>
  <si>
    <t>muud (juhul kui on)</t>
  </si>
  <si>
    <t>Töö lapseootel ja lapsi omavate peredega</t>
  </si>
  <si>
    <t xml:space="preserve">Lastega leibkondade eluruumide elamistingimused </t>
  </si>
  <si>
    <t>Lapse emotsionaalsete vajadustega tegelemine ja arvestamine</t>
  </si>
  <si>
    <t>S-veeb</t>
  </si>
  <si>
    <t xml:space="preserve">Statistiline
1) Liiklusõnnetused
2) Tulekahjud
3) Uppunud </t>
  </si>
  <si>
    <t>Demograafiline tööturusurve indeks</t>
  </si>
  <si>
    <t>Statistikaamet, tabel RV063</t>
  </si>
  <si>
    <t>Demograafiline tööturusurve indeks, mis arvutatakse 5–14-aastaste ja 55–64-aastaste vanusrühmade suhtena, näitab tööturule saabujate osatähtsust võrreldes tööturult lahkujatega. Kui demograafilise tööturusurve indeks on suurem kui 1, võib prognoosida tööjõu pakkumise suurenemist. Ja vastupidi: 1-st väiksem indeks prognoosib tööjõupuuduse tekkimise võimalust.</t>
  </si>
  <si>
    <t>Statistikaamet, tabel RV06</t>
  </si>
  <si>
    <t xml:space="preserve"> 4.1.2</t>
  </si>
  <si>
    <t>KOV (kui läbiviidud, siis "Noorsootöö kvaliteedihindamine")</t>
  </si>
  <si>
    <t>Noorsootöötajate olemasolu ja kvalifikatsioon (sh huvihariduse osutajad)</t>
  </si>
  <si>
    <t>Hariduslike erivajadustega (HEV) laste osalemine formaalhariduses</t>
  </si>
  <si>
    <r>
      <t xml:space="preserve">Kas KOV-i poolt on HEV lastele loodud võimalused </t>
    </r>
    <r>
      <rPr>
        <b/>
        <sz val="8"/>
        <rFont val="EYInterstate Light"/>
        <charset val="186"/>
      </rPr>
      <t xml:space="preserve">alushariduses ja lastehoius </t>
    </r>
    <r>
      <rPr>
        <sz val="8"/>
        <rFont val="EYInterstate Light"/>
        <charset val="186"/>
      </rPr>
      <t>osalemiskes? Kui ei, siis kas tulevikus on võimalused olemas? Kas selle järele on vajadus?</t>
    </r>
  </si>
  <si>
    <t>E4.1 KOV-i tegevus laste heaolu tagamisel on läbimõeldud ja laste huvidest lähtuv</t>
  </si>
  <si>
    <t xml:space="preserve"> 4.1.3</t>
  </si>
  <si>
    <t>KOV-i tegevus laste heaolu tagamisel on läbimõeldud ja laste huvidest lähtuv</t>
  </si>
  <si>
    <t xml:space="preserve"> 4.2.2</t>
  </si>
  <si>
    <t xml:space="preserve"> 4.2.3</t>
  </si>
  <si>
    <t xml:space="preserve"> 4.2.4</t>
  </si>
  <si>
    <t xml:space="preserve"> 4.2.5</t>
  </si>
  <si>
    <t xml:space="preserve"> 4.2.6</t>
  </si>
  <si>
    <t xml:space="preserve"> 4.2.7</t>
  </si>
  <si>
    <t xml:space="preserve"> 4.2.8</t>
  </si>
  <si>
    <t xml:space="preserve"> 4.2.9</t>
  </si>
  <si>
    <t xml:space="preserve"> 4.2.10</t>
  </si>
  <si>
    <t xml:space="preserve"> 4.2.11</t>
  </si>
  <si>
    <t xml:space="preserve"> 4.2.12</t>
  </si>
  <si>
    <t>0.11</t>
  </si>
  <si>
    <t>0.12</t>
  </si>
  <si>
    <t>Süütegusid toime pannud lastele toe pakkumine</t>
  </si>
  <si>
    <t>Süütegude ennetamine ja kahjude vähendamine</t>
  </si>
  <si>
    <t xml:space="preserve">Perest eraldatud laste arv </t>
  </si>
  <si>
    <t xml:space="preserve">Esitada andmed, kui palju kohaliku omavalitsuse lapsi on igal aastal vajanud turvakodu, asenduskodu või perekonnas pakutava asendushoolduse teenust. </t>
  </si>
  <si>
    <t>Vanemliku hoolitsuseta ja abivajavad lapsed</t>
  </si>
  <si>
    <t xml:space="preserve">Kui palju on puudega ja psüühikahäiretega (sh käitumishäiretega) lapsi vanusevahemike lõikes 0-7 ja 8-17? Välja tuua puudega ja psüühikahäiretega laste koguarv ning kui võimalik ja asjakohane siis ka puude liikide lõikes.
</t>
  </si>
  <si>
    <t>Avalike ruumide ligipääsetavus</t>
  </si>
  <si>
    <t xml:space="preserve">Kirjeldada, kuidas on tagatud avalike ruumide ligipääsetavus, sh liikumispuudega inimestele, lapsevankriga ja jalgratastega liiklejatele. </t>
  </si>
  <si>
    <r>
      <t xml:space="preserve">1) Kas KOV-il on ülevaade oma territooriumil elavatest lastest, kes vajavad sotsiaalse rehabilitatsiooni teenust (vt definitsiooni: </t>
    </r>
    <r>
      <rPr>
        <i/>
        <sz val="8"/>
        <rFont val="EYInterstate Light"/>
        <charset val="186"/>
      </rPr>
      <t>www.sm.ee/et/sotsiaalne-rehabilitatsioon</t>
    </r>
    <r>
      <rPr>
        <sz val="8"/>
        <rFont val="EYInterstate Light"/>
        <charset val="186"/>
      </rPr>
      <t>)?
2) Kas KOV-il on ülevaade territooriumil/regioonis sotsiaalse rehabilitatsiooni teenuse osutajatest? (Välja tuua loetelu, arv kokku)
3) Kas ja kuidas tagab KOV sotsiaalse rehabilitatsiooni kättesaadavuse?</t>
    </r>
  </si>
  <si>
    <t>Sisseränne, väljaränne ja rändesaldo</t>
  </si>
  <si>
    <t>loomulik iive = sünnid - surmad</t>
  </si>
  <si>
    <t xml:space="preserve"> 4.2.13</t>
  </si>
  <si>
    <t>E1 Lastele ja peredele on loodud ennetustegevuste ja varase märkamise toimiv süsteem</t>
  </si>
  <si>
    <t>E2.1 Kõikidele lastele on loodud võimalused omandada alus- ja põhiharidus, soovijatele on kättesaadav kesk- ja kutseharidus</t>
  </si>
  <si>
    <t>E4.2 Lastele on tagatud turvaline elukeskkond (nt asutused ja avalik ruum on tervislikud ja turvalised, loodud on võimalused erivajadustega inimestele, lastega töötavad inimesed oskavad turvalisust tagada jne)</t>
  </si>
  <si>
    <t>E5.2 Ennetustegevust ja laste ja perede jälgimist toetatakse läbi laiapõhjalise koostöövõrgustiku</t>
  </si>
  <si>
    <t>Statistikaamet, tabel SK41</t>
  </si>
  <si>
    <t>Laste ja perede sotsiaalsele kaitsele kuluv osakaal KOV-i eelarvest (%)</t>
  </si>
  <si>
    <t>Üldandmed / Kontekstiindikaatorid</t>
  </si>
  <si>
    <t>mitteinstitutsionaalsel asendushooldusel viibivate laste arv</t>
  </si>
  <si>
    <t>institutsionaalsel asendushooldusel viibivate laste arv</t>
  </si>
  <si>
    <t>HaridusSILM</t>
  </si>
  <si>
    <t>Aegrida alates 2008. aastast, 1. jaanuari seisuga</t>
  </si>
  <si>
    <t>eelarve tulud kokku (€)</t>
  </si>
  <si>
    <t>eelarve tulud ühe elaniku kohta (€)</t>
  </si>
  <si>
    <t xml:space="preserve">Kutseharidus koos keskharidusega + üldkeskharidus + kutseharidus keskhariduse baasil + rakenduskõrgharidus või keskeriharidus pärast keskharidust + keskeriharidus pärast põhiharidust  </t>
  </si>
  <si>
    <t>Akadeemiline kõrgharidus + doktorikraad</t>
  </si>
  <si>
    <t>Rahuldatud toimetulekutoetuse taotluste arv</t>
  </si>
  <si>
    <t>Rahuldatud toimetulekutoetuse taotluste arvu suhe kogurahvastikku (%)</t>
  </si>
  <si>
    <t>Ülalpeetavate määr – mittetööealiste (0–14-aastased ja üle 65-aastased) elanike arv 100 tööealise (15–64-aastased) elaniku kohta</t>
  </si>
  <si>
    <t>Andmed esitada aastate kohta aasta keskmise töötute arvuna</t>
  </si>
  <si>
    <t xml:space="preserve">Rahvastiku haridustase. Andmed esitada meeste ja naiste kohta kokku järgmistes lõigetes: põhiharidus või madalam, kutseharidus või kutsekeskharidus põhihariduse baasil, keskharidus, kutseharidus keskhariduse baasil, kõrgharidus, haridustase teadmata. </t>
  </si>
  <si>
    <t>Kirjeldada igat teenust järgmiste suunavate küsimuste abil: 
a) Mitu teenuse pakkujat on KOV-is kohapeal (KOV territooriumil)?
b) Kus teenuse osutaja asub (iseseisev praksis, koos perearstiga, tervisekeskuses, haiglas, vms)
c) Milline on esmatasandi tervishoiuteenuste osutajate omavaheline koostöö?
d) Kui suur osakaal teenuse kasutajatest tasub hinnanguliselt teenuse eest ise?
e) Kas teenust osutatakse ka teistes keeltes?
f) Kas kõigile kasutajatele on olemas teenusele ligipääs ühistranspordiga (sh KOV äärealadelt)? Kui jah, siis kas on olemas kord transpordikulude hüvitamiseks, kui kulud on kellelegi takistuseks teenuseni pääsemiseks.
g) Kas teenus on mugavalt ligipääsetav liikumisraskustega inimestele (hoonesse sissepääs ja liikumine hoones)?
h) Kuidas toetab KOV teenuste kättesaadavust, v.a transport (nt ruumide rent, teenuse osutajatele kompensatsiooni maksmine ja/või eluruumide eraldamine jmt)?
i) Laste hambaravi puhul välja tuua, kas lapsed käivad regulaarselt kontrollis?</t>
  </si>
  <si>
    <t>Kas ja kuidas toimub KOV-is eelkooliealiste laste tervise jälgimine vanuserühmades 0-2 ja 3-6? Kas KOV teeb selles osas koostööd perearstidega ja -õdedega, kes eelkooliealiste laste tervist jälgivad? Kas KOV-is on tagatud pereõe koduviisidid eelkooliealistele lastele?</t>
  </si>
  <si>
    <t xml:space="preserve">Koolitervishoiu aruannetele tuginedes kirjeldada erinevas kooliastmes õpilaste kõige sagedamini esinevaid terviseprobleeme. Mis muutused on viimase viie aasta jooksul õpilaste tervises toimunud? </t>
  </si>
  <si>
    <t>Kirjeldada nõustamisteenuste kättesaadavust KOV-is elavatele isikutele järgmiste suunavate küsimuste abil:
a) Kas kohapeal on olemas teenuse pakkuja? 
b) Kas on koostöö teenuse pakkumise osas mõne teise KOV-iga? 
c) Kas teenuse järele on KOV-i elanikel vajadus? 
d) Kas teenus on kasutajatele tasuline või tasuta? Kas teenuse maksumus on olnud takistuseks teenuse kättesaadavusel?
e) Kas kohalikel elanikel on võimalik saada teenuse tasu kompenseerimist KOV-ist? 
f) Kas teenus on kättesaadav lastele ka ilma vanema nõusolekuta ja toeta (sh transport teenuse osutamise asukohta)?
g) Kas teenust osutatakse ka teistes keeltes? 
h) Kas kõigile kasutajatele on olemas teenusele ligipääs ühistranspordiga (sh KOV-i äärealadelt vms)? Kui jah, siis kas on olemas kord transpordikulude hüvitamiseks, kui kulud on kellelegi takistuseks teenuseni pääsemiseks?
i) Kas teenus on mugavalt ligipääsetav liikumisraskustega inimestele (hoonesse sissepääs ja liikumine hoones)?</t>
  </si>
  <si>
    <t>noorte seksuaaltervise alane nõustamine</t>
  </si>
  <si>
    <t>Kirjeldada ennetustöö järgmisi aspekte:
a) Kuidas on korraldatud lastele jalakäija ja jalgrattalubade koolitused?
b) Kas on tehtud liiklusalast õpetajakoolitust?
c) Milliseid tegevusi on ellu viidud selleks, et suurendada laste seas helkuri kandmist?
d) Kas ja kuidas on analüüsitud, millised on KOV-i territooriumil asuvad liiklusohtlikud kohad?</t>
  </si>
  <si>
    <t>Kirjeldada:
a) Kas KOV-is viiakse läbi õnnetusjuhtumite analüüsimist ja sellest tulenevat ennetustegevuste planeerimist (nt õnnetusjuhtumite asukoht, põhjus)? Kui jah, siis palun kirjeldada, kuidas antud protsess toimub. 
b) Kas KOV-i õnnetusjuhtumite ennetustegevused on olnud tulemuslikud?</t>
  </si>
  <si>
    <t>a) Kas KOV-is organiseeritakse lastele suunatud tuleohutuse alaseid õppuseid? Millise sagedusega? Kui suur hulk lastest on saanud tuleohutuse alase koolituse?
b) Kas ja kuidas korraldab KOV lastega leibkondade kodude seiret tuleohutuse tagamise seisukohast?</t>
  </si>
  <si>
    <t>Kas ja kuidas KOV analüüsib laste surmajuhtumeid (sh nende põhjuseid, asukohti, vanuserühmi) ning planeerib selle alusel ennetustegevusi? Mis on peamised surmajuhtumite põhjused?</t>
  </si>
  <si>
    <t>Millised lapseootel peredele suunatud teenused on KOV-is kättesaadavad? 
Koostada teenuste loetelu ja tuua välja, kellele on need suunatud, kui palju kasutatakse, hinnang: hea/rahuldav/mitterahuldav. Heaks võib pidada olukorda, kui kõikidele vajajatele on abi kättesaadav ja mitterahuldavaks olukorda, kui vajaduspõhine abi ei ole kättesaadav. 
Näiteks on tagatud järgmised võimalused: 
a) perekoolid, 
b) raseduskriisi nõustamine, 
c) teismeeas vanemaks saajatele suunatud tugi,
d) pereteraapia, paariteraapia,
e) lapse ja/või pere tugiisikud,
...
Kas ja millised teenused KOV-is puuduvad, mida lapseootel pered vajavad?
KOV-i roll on lapseootel perede heaolu ja toimetuleku igakülgne toetamine, et ennetada hilisemaid probleeme (lapse väärkohtlemine, hooletusse jätmine, vanemate vaimse tervise häired (nt ema depressioon) jms)</t>
  </si>
  <si>
    <t>Hinnata KOV-i tegevust seoses vanemlust toetavate programmidega vastates järgmistele küsimustele:
a) Kas KOV-is pakutakse lapsevanematele vanemlust toetavaid programme?
b) Kui pakutakse, siis milliseid programme ja kui sageli (kui suurele sihtrühmale aasta lõikes)?
c) Kas programmid vastavad sisuliselt vajadusele ja on piisavad?
d) Kas programmides saavad osaleda ka vanemad, kes ei kuulu riskirühmadesse?
e) Kas pakkumise osas on tehtud/plaanis teha koostööd naaber KOV-idega?
f) Kas programme viiakse ellu: projektipõhiselt, KOV-i eelarvest ja/ või muudest vahenditest?</t>
  </si>
  <si>
    <t>Kirjeldada KOV-i perevägivalla ennetusega seotud tegevusi järgmiste suunavate küsimuste abil:
a) Milliste tegevuste/teenustega ennetatakse KOV-is peresuhte vägivalda? 
b) Kas KOV-is korraldatakse perevägivalla ennetamise kampaaniaid? 
c) Kas KOV toetab rahaliselt perevägivalla ennetamise kampaaniaid? Mis on toetuse osakaal kampaania kogukuludest (%)? 
d) Kas ja kuidas on kaardistatud paarisuhte koolituste vajadus kogukonnas? Kas vajajatele on tagatud paarisuhte koolituste kättesaadavus? 
e) Kas KOV teeb perevägivalla ennetamisel koostööd politseistruktuuridega (kirjeldada, anda hinnang hea/rahuldav/mitterahuldav, põhjendada)?</t>
  </si>
  <si>
    <t>Kirjeldada vanemlike oskuste toetamist KOV-is järgmiste küsimuste abil:
a) Kas KOV-is on vajadus hinnata oma kogukonnaliikmete vanemlikke oskusi? 
b) Kas KOV-is on vajadus vanemlike oskuste toetamise osas (nt hinnates vajadust pereteraapia, vanemlusprogrammi pakkumise, individuaalse psühholoogilise nõustamise, tugigruppide, perelepitusteenuse jms osas)? 
c) Kui vajadust hinnatakse, siis kuidas ja mille abil seda tehakse (nt hindamismeetodid)?
d) Kas hindamisel tehakse koostööd erinevate valdkondade spetsialistidega?
e) Kas vajajatele on kättesaadav vanemluse nõustamine (nt psühholoogiline nõustamine lapsevanematele, pereteraapia vmt)? Kas KOV-is on olemas spetsialistid, kes on pädevad vanemluse osas tuge pakkuma? Kui ei ole, milliste naaber KOV-ide/organisatsioonidega tehakse koostööd, et pädevad spetsialistid/teenused jõuaksid lapsevanemateni?
f) Kas KOV-i esmatasandi spetsialistidele võimaldatakse vanemluse teemal täiendkoolitusi, et ennetada ja õigeaegselt märgata võimalikke probleeme?</t>
  </si>
  <si>
    <t>Kirjeldada alushariduse ja lastehoiu kättesaadavust vastates järgmistele suunavatele küsimustele:
1) Kas alusharidus ja lastehoid on kõigile soovijatele kättesaadav? Lisada põhjendus.
2) Kas ja kuidas toetab KOV majanduslikes raskustes olevate perede alushariduse ja lastehoiu kättesaadavust (nt tasuta lasteaiakohtade näol)?
3) Kas ja kuidas planeerib KOV lasteaia- ja lastehoiu kohtade arvu, et oleks tagatud iga-astane optimaalne tase?
4) Palun põhjendada, miks teatud hulk lastest ei osale alushariduses ega lastehoius (nt pole lasteaiakohti, peredel puudub raha)?</t>
  </si>
  <si>
    <t>Alushariduses ja lastehoius osalevad lapsed</t>
  </si>
  <si>
    <t>HEV õpilased on spetsiifilist õppekorraldust ja ressursimahukaid tugiteenuseid vajavad õpilased: õpilased, kes tulenevalt nende puudest või muust häirest vajavad spetsiifilist õppekorraldust ja väga ressursimahukaid täiendavaid tugiteenuseid (nägemispuuded, kõne- ja kuulmispuuded, intellektipuue, liikumispuue kaasuva puudega, tundeelu- ja käitumishäire, kasvatuse eritingimusi vajavad õpilased). (Allikas: HTM 2013)</t>
  </si>
  <si>
    <t>Kas KOV-i poolt on HEV lastele loodud võimalused üldhariduses osalemiseks? Kui ei, siis kas tulevikus on võimalused olemas? Kas selle järele on vajadus?</t>
  </si>
  <si>
    <t>KOV-i noorte arv maakondlikus noortekogus</t>
  </si>
  <si>
    <t>Tuua välja noorte osalemine KOV-i osaluskogudes ja maakondlikus noortekogus ning osalevate noorte osakaal kõikidest noortest.</t>
  </si>
  <si>
    <t>Kirjeldada kõikide teenuste lõikes järgnevat:
a) Kas teenuse järele on nõudlust?
b) Kas olemasolevad teenused katavad vajaduse (nõudluse)?
c) Kas teenuste järjekorrad/ooteaeg on probleemiks (kui jah, siis kas ja mida tehakse probleemide leevendamiseks)?
d) Kas teenus on saajale tasuline? 
e) Kas kõigile kasutajatele on olemas teenusele ligipääs ühistranspordiga (sh KOV-i äärealadelt vms)? Kui jah, siis kas on olemas kord transpordikulude hüvitamiseks, kui kulud on kellelegi takistuseks  teenuseni pääsemiseks?
f) Kas teenus on mugavalt ligipääsetav liikumisraskustega inimestele (hoonesse sissepääs ja liikumine hoones)?
g) Kas teenus on kättesaadav ka teistes keeltes, kui selle järele peaks vajadus olema?
h) Kuidas on tagatud, et sihtgrupp teab nende võimaluste olemasolu (kas info teenuste osas on kättesaadav ja kuidas)?</t>
  </si>
  <si>
    <t>Kirjeldada koolitranspordi korralduse järgmisi aspekte:
a) Kas KOV hindab vajadust koolitranspordi järele ja teeb selle alusel otsuseid transpordi korraldamisel?
b) Koolitranspordi kasutusmugavus (palju aega kulub õpilastel keskmiselt iga päev koolitee läbimiseks? Kuivõrd võimaldab graafik õpilastel osaleda huvitegevustes?)
c) Kas KOV korraldab koolibussi teenust või kasutatakse maakonnaliine?
d) Kuidas on tagatud ohutud busside peatuskohad? 
e) Kasutatavate transpordivahendite turvalisus (busside tehniline korrasolek; turvavööde olemasolu jms).
f) Kasutajate rahulolu (kas ja milliseid ettepanekuid on õpilased, lapsevanemad, koolid jt teinud koolitranspordi korralduse muutmiseks ning mis neist ettepanekutest on saanud?).
g) Kas koolitransport on tagatud ka liikumispuudega lastele?</t>
  </si>
  <si>
    <t>Palun tooge välja laste ja perede sotsiaalse kaitse kulud KOV-i eelarves (€)</t>
  </si>
  <si>
    <t>Kirjeldada peredele makstavate sotsiaaltoetuste ja -teenuste olukorda (NB!  KOV-i poolt vahendatavaid riiklikke toetusi pole vaja kirjeldada). Kas vajajatele on sotsiaaltoetused võimaldatud/tagatud?</t>
  </si>
  <si>
    <t>1) Kas ja millist tuge pakub KOV väärkoheldud lastele (sh milliseid tugiteenuseid on pakutud, nt nõustamine, teraapia, turvakodu jms) väärkohtlemise liikide lõikes?
2) Milline on ohvriabiteenuse kättesaadavus?</t>
  </si>
  <si>
    <t>1) Milliseid toetavaid teenuseid pakub KOV õigusrikkumise toime pannud lastele (sh nõustamine, teraapia jms)?
2) Kas teenuste järele on vajadus ja kas KOV-i teenused rahuldavad selle vajaduse?
3) Kas teenused on tõhusad/tulemuslikud?</t>
  </si>
  <si>
    <t>Kirjeldada lastega perede eluruumide elamistingimuste olukorda (sh munitsipaalpinnad) ja KOV-i tegevusi järgmiste suunavate küsimuste abil:
1) Kas KOV-il on ülevaade abivajavate lastega leibkondade eluruumide elamistingimustest? Kas KOV-i erinevad spetsialistid (LK-töötaja, ehitusnõunik jt) teevad omavahel koostööd, et olukorda kaardistada?
2) Kui jah, siis milliseks hindate abivajavate laste eluruumide elamistingimuste olukorda KOV-is?
3) Kas ja kuidas toetab KOV kehvade eluruumide elamistingimustega leibkondasid?</t>
  </si>
  <si>
    <t>Kirjeldada järgmiste suunavate küsimuste abil, kuidas on KOV-is tagatud toidu kättesaadavus lastele:
1) Kas ja kuidas KOV tegeleb toidupuuduse käes kannatavate laste väljaselgitamisega? Kas KOV kaardistab näljas olevaid lapsi? 
2) Kui eelnevale küsimusele on jaatav vastus, siis Kas KOV-is on näljas olevaid lapsi ja kui palju?
3) Vajaduse ilmnemisel, milliseid mehhanisme KOV rakendab?
4) Kuidas on tagatud, et kõik KOV-is elavad lapsed (eel- ja kooliealised) saavad vähemalt korra päevas sooja toitu (väljaspool kooli, nädalavahetustel ja koolivaheaegadel)?</t>
  </si>
  <si>
    <t>Laste ja perede heaolu tagamise, tegevuste planeerimise ja nende rakendamise mõju hindamise käsitlemine KOV-i arengukavas</t>
  </si>
  <si>
    <t>1) Palun välja tuua, kas KOV-i ametlikus dokumentatsioonis on laste ja perede heaolu mõjutavad prioriteedid käsitletud: formaalne ja mitteformaalne haridus, laste osalus ja kuuluvuskogemus (sh õpilasesindused, noortevolikogu jmt), laste teavitamine ja nõustamine, probleemide ennetamine ning laste õigusrikkumistele tõhus reageerimine, keskkonna turvalisus ja tervislikkus, kogukonna (sh laste) kaasamine ja arvestamine otsustusprotsessides jmt.
2) Kirjeldada kuidas KOV hindab planeeritud ja arengukavas kajastatud tegevuste mõju.</t>
  </si>
  <si>
    <t>Kvaliteedihindamiste läbiviimine KOV-is</t>
  </si>
  <si>
    <t xml:space="preserve">Kas KOV või mõni KOVi allasutus või KOVi territooriumil asuv organisatsioon on läbi teinud noorsootöö kvaliteedi hindamise, EQUASSi, noorteühenduste enesehindamise, haridusasutuste sisehindamise, CAFi. </t>
  </si>
  <si>
    <t xml:space="preserve">Kirjeldada jalgsi ja jalgrattaga liiklemise järgmisi aspekte: 
a) valgustatus (kas elanike kõige enam igapäevaselt kasutatavad tänavad ja teed on pimedal ajal valgustatud),
b) tänavate korrashoid (kas kõnni- ja autoteed on heas korras, st mitte auklikud, ülekäigukohtades madalate äärekividega, talvisel ajal lumest ja jääst puhastatud), 
c) kergliiklusteede kasutusmugavus (kas kergliiklusteed viivad kohalike oluliste ühiskondlike hoonete juurde ning kuivõrd on kergliiklusteed enamikele kohalikest 10-minutilise jalutuskäigu kaugusel kodust),
d) jalgratta hoidikute olemasolu (kas kõigi kohalike oluliste ühiskondlike hoonete ja suuremate kaupluste juurde on loodud võimalus jalgratta parkimiseks),
e) jalgrattaga liiklemist populariseerivad tegevused (kas ja milliseid tegevusi on kohapeal ellu viidud, populariseerimaks ratta kasutamist igapäevase liikumisvahendina, mitte ainult sportimisvahendina). </t>
  </si>
  <si>
    <t>Kirjeldada, millised on elanike võimalused osaleda ja saada osa erinevatest kultuuriväljunditest, nagu kino, teater, muuseumid, raamatukogud, kontserdid, festivalid, laadad jne. Kirjeldada järgmisi aspekte:
a) Milline on kohalike kultuuriasutuste ja -ürituste külastatavus? Kas see on aastate lõikes muutunud? Kui jah, siis mis põhjustel?
b) Milline on kohalike elanike aktiivsus kultuuriürituste korraldamisel? Kas see on aastate lõikes muutunud? 
c) Kuivõrd on kultuuriväljundeid nii lastele, noortele, peredele, eakatele?
d) Kuivõrd on kultuuriväljunditest osa saamine elanikele taskukohane?
e) Kas kultuurikohtadesse on ühistranspordiga mugav ligipääs?
f) Kas kultuurikohad on mugavalt ligipääsetavad liikumisraskustega inimestele?
g) Kas kultuurist osa saamise võimalusi on kohalikele piisavalt? Kas on vajadus võimaluste laiendamiseks?</t>
  </si>
  <si>
    <t>Kirjeldada korrastatud rohealade järgmisi aspekte:
a) Kui suure osa omavalitsuse kogupindalast moodustavad rohealad?
b) Kas kohalikus omavalitsuses on parke jt korrastatud rohealasid, kus elanikel on võimalik vaba aega veeta?
c) Milliseid organiseeritud vaba-aja tegevusi on elanikel võimalik kohalikel korrastatud rohealadel harrastada (sh disgolf, õue-jõusaalid, laste mänguväljakud jms), sh perede ühised vaba aja veetmise võimalused?</t>
  </si>
  <si>
    <t>Kirjeldada liiklusohutuse olukorda olulisemate lasteasutuste lähiümbruses  sh:
a) ülekäiguradade kasutamine (kas need on sobivates kohtades või on asutuste ümber "mitteametlikke" ülekäigukohti, kust lapsed sageli liiguvad),
b) kiiruspiirangute järgimine (kas läheduses on selliseid sõiduteesid, kus sõidukid kipuvad lubatud kiirust ületama),
c) pimedad nurgad (kas läheduses on selliseid ülekäigukohti, kus läheneva sõiduki nähtavus on raskendatud),
d) valgustatus (kas tänavad ja bussipeatused on sügis-talvisel pimedal ajal piisavalt valgustatud, et sõiduk näeb jalakäijat või ratturit),
e) jalgrattateed (kas need on olemas, märgistatud korrektselt, piisavalt laiad ja pimedal ajal valgustatud), 
f) kuivõrd KOV on saanud MNT-lt ja PPA-lt märgukirja ning täitnud sealseid ettepanekuid haridusasutuste ümbruse liiklusohutuse parendamiseks.</t>
  </si>
  <si>
    <t>Kirjeldada:
a) Kui palju on kohaliku omavalitsuse alal mängu- ja spordiväljakuid ning kui aktiivselt neid kasutatakse?
b) Kas mängu- ja spordiväljakud on uued, millised on renoveeritud ja millised renoveerimist vajavad?
c) Kas mängu- ja spordiväljakud on loodud arvestades erinevatesse vanusegruppidesse kuuluvate laste vajadusi ja soove?
d) Kuidas on korraldatud (sh kui sageli toimub) väljakute ohutuse kontrollimine?</t>
  </si>
  <si>
    <t>Esitada järgmine info:
a) Kui palju on KOV-i territooriumil kokku veekogusid, mis on suplemiseks kasutatavad (nii avalikud rannad kui muud veekogud)?
b) Mitu veekogu on KOV-i territooriumil valvega? Mitme veekogu puhul näeb KOV vajadust täiendavalt rannavalveteenuse osutamisega alustada või mahtu suurendada?
c) Kirjeldada, millised on kõige sagedamini esinevad ohuolukorrad veekogudel ja nende ääres?
d) Kas supluskohtade juures on veeohutuspüstakud veeohutust puudutava teabega?
e) Kas supluskoha alal või 100 m ulatuses kaldajoonest müüakse alkoholi?
f) Nimetada, kui KOV on rakendanud muid supluskoha turvalisust tõstvaid meetmeid (nt veealuse rannaosa hooldus, puhastamine, vanade sillaotsade eemaldamine jms).</t>
  </si>
  <si>
    <t>Kirjeldada, millised järgnevatest alkoholi tarvitamist ja sellet tingitud kahjusid mõjutavatest tingimustest on KOVis olemas: 
a) Kas alkoholi müügikohtade arvus on viimase viie aasta jooksul toimunud muutusi? 
b) Kuidas on korraldatud järelevalve kohalike alkoholimüügi kohtade üle (kas järgitakse müügile kehtivaid seadusi)
c) Kuivõrd keeruline on alaealisel osta kohalikest poodidest alkoholi?
d) Kuivõrd tavapärased on alkoholijoobes inimeste käitumisega kaasnevad korrarikkumised KOVi avalikus ruumis (sh meelelahutusasutuste juures ja avalikel üritustel)?
e) Milliseid piiranguid on KOV seadnud alkoholi müügile KOVis toimuvatel avalikel üritustel?
f) Kas lapsevanematel on soovi korral võimalik osaleda vanemlike oskuste koolitustel?
g) Kas koolides õpetatakse lastele sotsiaalseid toimetulekuoskusi?
h) Hinnanguliselt kui suur osakaal lastest elab peredes, kus on alkoholiprobleemid?
i) Kas kohalikud sotsiaaltöö spetsialistid on läbinud täiendkoolitused alkoholiprobleemidega klientidega töötamiseks?
j) Kas kohalikud perearstid on läbinud täiendkoolitused alkoholi liigtarvitamise varajaseks märkamiseks perearstipraksises?
k) Kas kohalikul omavalitsusel on kinnitatud kohaliku alkoholipoliitika põhimõtted?</t>
  </si>
  <si>
    <t>Kirjeldada, millised järgnevatest suitsetamist ja sellest loobumist mõjutavatest tingimustest on KOV-is olemas: 
a) Kas avalikku ruumi (bussipeatused, avalikud asutused, kohvikute väliterrassid, kaupluste ukseesised jms) on paigutatud suitsuvabade alade silte?
b) Kas kohalikel on soovi korral võimalik saada suitsetamisest loobumise teenust?
c) Kas kohalikud perearstid ja -õed, naistearstid ja ämmaemandad nõustavad rasedaid  suitsetamisest loobumise kohta?
d) Kuivõrd keeruline on alaealisel osta kohalikest poodidest suitsu?</t>
  </si>
  <si>
    <t>Kirjeldada, kas KOV-is viiakse ellu järgmisi tegevusi.
a) Kuritegevuse olukorra analüüsimine
b) Kuritegevuse ennetamisstrateegiate koostamine KOV-i arengukava osana
c) Turvalisust puudutava info levitamine kohalikele elanikele
d) Avaliku ruumi turvalisemaks muutmisega seotud tegevused (tänavavalgustus, turvakaamerad, mahajäetud hoonete lammutamine, hoiatussiltide paigaldamine jne)
e) KOV-i administratiivse suutlikkuse tõstmine (personali pädevuse tõstmine, personali juurde värbamine)
f) Rehabilitatsiooniteenuse võimaldamine alaealistele õigusrikkujatele
g) Resotsialiseerimisprogrammide rakendamine erikoolist vabanenutele 
h) Tugiiskuteenuse võimaldamine vanglast vabanenutele</t>
  </si>
  <si>
    <t>Kirjeldada, millised järgnevatest tervislikku toitumist soosivatest tingimustest on KOV-is olemas: 
a) Toidukauplused (kui kaugel asub elanikele lähim kauplus, kust võimalik saada värskeid toidusaadusi - liha, kala, puu- ja köögivilju jms)
b) Turu olemasolu (kas on olemas iganädalaselt avatud kohalik turg, kust elanikud saavad osta värskeid toiduaineid, eelistatult taskukohase hinnaga ja kohalikelt kauplejatelt/tootjatelt)&lt;&lt; suurendab tervisliku toidu kättesaadavust
c) Aiamaadel toidu kasvatamine (millisel määral kasvatavad kohalikud ise  aiamaadel värskeid toidusaadusi) &lt;&lt; suurendab tervisliku toidu kättesaadavust
d) Toitlustus sotsiaal- ja tervishoiuasutustes (kas kvaliteeti on analüüsitud ja tehtud tegevusi parandamiseks) &lt;&lt; suurendab tervisliku toidu kättesaadavust
e) Toitlustus  haridusasutustes (vt vastavat indikaatorit eespool)  &lt;&lt; suurendab tervisliku toidu kättesaadavust
f) Tervisliku toidu valmistamise oskused (kas kohalikel on soovi korral võimalik osaleda vastavatel koolitustel) &lt;&lt; parandab elanike oskusi
g) Toitumisalane nõustamine, sh lastele ja noortele suunatud toitumisalane nõustamine (kas kohalikel on soovi korral võimalik saada toitumisalast individuaalnõustamist) &lt;&lt; parandab elanike oskusi</t>
  </si>
  <si>
    <t>Kirjeldada, millised järgnevatest kehalist aktiivsust soosivatest tingimustest on KOV-is olemas: 
a) Ühistranspordi kasutusmugavus (vt vastav indikaator eespool) &lt;&lt; soosib igapäevast jalgsi liiklemist
b) Teede ja tänavate heakord ehk valgustatus, aukudeta teed jms (vt vastav indikaator eespool) &lt;&lt; soosib igapäevast jalgsi ja jalgrattaga liiklemist
c) Ümbruskonna puhtus ja korrastatus (et oleks võimalikult vähe katkiseid aknaid, lagunenud maju, soditud seinu, maas vedelevat prügi jms) &lt;&lt; soosib igapäevast jalgsi ja jalgrattaga liiklemist  + värskes õhus sportimist
d) Looduslikud elemendid avalikus ruumis (lilled, põõsad, puud, veekogud, pargid (vt rohealade indikaatorit) &lt;&lt; soosib igapäevast jalgsi ja jalgrattaga liiklemist + värskes õhus sportimist
e) Liikumisharrastuse nõustamine (kas kohalikel on soovi korral võimalik saada vastavat individuaalnõustamist spetsialistilt) &lt;&lt; parandab elanike võimalusi leida sobiv harrastus + säilitada motivatsioon
f) Kehaliselt aktiivsete grupiviisiliste huvitegevuste harrastamise võimalused (kas kohalikel on soovi korral võimalik harrastada nt rahvatantsu, meeskonnaspordialasid, liituda mõne ratta-, suusa- või jooksuklubiga jms, sh nii meestel, naistel, noortel, eakatel) &lt;&lt; kehalise aktiivsuse võimaluste suurendamine</t>
  </si>
  <si>
    <t>Kirjeldada, kas ja kuidas KOV kaasab lastega töötavaid spetsialiste (sh õpetajaid, lastekaitsetöötajaid, noorsootöötajaid, arste, psühholooge, erinevaid nõustajaid jt) KOV-i otsustusprotsessidesse?</t>
  </si>
  <si>
    <t>Üldine koostöö toimine (mõeldud on nii universaalset ennetust kui ka haavatavate ja riskis olevate lastega tegelemist).
a) Kas KOV-is tehakse ennetustegevuste alal koostööd erinevate valdkondade ja asutuste vahel (sh tervishoid, haridus, lastehoid, sisekaitse, hoolekanne, noorsootöö)? Palun nimetada need valdkonnad ja asutused.
b) Kas koostööd tehakse laste heaolu valdkonna planeerimise eesmärgil?
c) Kas toimuvad ennetustegevuste alased arutelud, seminarid või koosolekud erinevate valdkondade ja asutuste töötajate (nt kasvatajad, õpetajad, vallavalitsus, politsei, noorsootöötajad) ühises koosseisus?
d) Kes on koostöö planeerimisse kaasatud? Kas kaasatakse nii juhtivatel positsioonidel olevaid isikuid kui ka spetsialiste?
e) Kas on loodud ennetustegevuste tegevuskava, sh on selge rollijaotus ja on määratud vastutajad tegevuste elluviimiseks?
f) Koostöövõrgustikus analüüsitakse konkreetseid abivajavate laste juhtumeid ja arvestatakse seda ennetustegevuste tegevuskava koostamisel?</t>
  </si>
  <si>
    <t>Kirjeldada, kuidas toimib KOV-is juhtumipõhine koostöö laste ja noortega tegelevate spetsialistide vahel (lastekaitse, noorsootöö, politsei, koolijuhid ja -õpetajad, sotsiaalpedagoogid, psühholoogid jms). 
Kirjeldada, millised juhtumipõhised koostöövõrgustikud on loodud, et arutada  konkreetsete kohalike abivajavate laste ja noorte juhtumeid ning teha koostööd laste ja noorte ning nende perede aitamiseks (sh teenustele suunamist, üldisemat tegevuste planeerimist jms). 
Käsitleda järgmiseid aspekte: 
a) Kelle algatusel ja koordineerimisel koostöö toimib?
b) Kuidas on jagatud vastutus võrgustiku liikmete vahel?
c) Kas võrgustikus osalemine on reguleeritud nt organisatsioonide vaheliste (suuliste/kirjalike) kokkulepetega?
d) Kuidas tehakse koostööd teiste KOV-idega?
e) Kuidas tegakse koostööd riigiasutustega?</t>
  </si>
  <si>
    <t>…</t>
  </si>
  <si>
    <t>NR</t>
  </si>
  <si>
    <t>EESMÄRK / INDIKAATOR</t>
  </si>
  <si>
    <t>HINNANG</t>
  </si>
  <si>
    <t>TULEMUSED EESMÄRKIDE KAUPA</t>
  </si>
  <si>
    <t>E1.1</t>
  </si>
  <si>
    <t>Lapsele ja perele on kättesaadavad teenused, mis aitavad hoida lapse tervist</t>
  </si>
  <si>
    <t>E1.2</t>
  </si>
  <si>
    <t>E1.3</t>
  </si>
  <si>
    <t>Rakendatakse laste riskikäitumise vältimisele ja tervise hoidmisele suunatud ennetustegevusi</t>
  </si>
  <si>
    <t>Toetatakse positiivset vanemlust</t>
  </si>
  <si>
    <t>E2.1</t>
  </si>
  <si>
    <t>Lastele on tagatud mitmekülgsed arengut toetavad võimalused</t>
  </si>
  <si>
    <t>Kõikidele lastele on loodud võimalused omandada alus- ja põhiharidus, soovijatele on kättesaadav kesk- ja kutseharidus</t>
  </si>
  <si>
    <t>i1.1.1</t>
  </si>
  <si>
    <t>i1.1.2</t>
  </si>
  <si>
    <t>i1.1.3</t>
  </si>
  <si>
    <t>i1.2.1</t>
  </si>
  <si>
    <t>i1.2.2</t>
  </si>
  <si>
    <t>i1.2.3</t>
  </si>
  <si>
    <t>i1.2.4</t>
  </si>
  <si>
    <t>i1.2.5</t>
  </si>
  <si>
    <t>i1.3.1</t>
  </si>
  <si>
    <t>i1.3.2</t>
  </si>
  <si>
    <t>i1.3.3</t>
  </si>
  <si>
    <t>i1.3.4</t>
  </si>
  <si>
    <t>i2.1.2</t>
  </si>
  <si>
    <t>i2.1.3</t>
  </si>
  <si>
    <t>i2.1.4</t>
  </si>
  <si>
    <t>i2.1.5</t>
  </si>
  <si>
    <t>E2.2</t>
  </si>
  <si>
    <t>i2.2.1</t>
  </si>
  <si>
    <t>E2.3</t>
  </si>
  <si>
    <t>i2.3.1</t>
  </si>
  <si>
    <t>i2.3.2</t>
  </si>
  <si>
    <t>Loodud on võimalused laste ja perede sotsiaalse kaitstuse tagamiseks ja probleemidega tegelemiseks</t>
  </si>
  <si>
    <t>i3.1.1</t>
  </si>
  <si>
    <t>Lapsed ja pered on sotsiaalselt kaitstud (sh sotsiaaltoetused ja -teenused)</t>
  </si>
  <si>
    <t>Abivajavatele lastele on loodud võimalused probleemidega toimetulekuks</t>
  </si>
  <si>
    <t>E3.1</t>
  </si>
  <si>
    <t>E3.2</t>
  </si>
  <si>
    <t>i3.2.1</t>
  </si>
  <si>
    <t>i3.2.2</t>
  </si>
  <si>
    <t>i3.2.3</t>
  </si>
  <si>
    <t>i3.2.4</t>
  </si>
  <si>
    <t>i3.2.5</t>
  </si>
  <si>
    <t>i3.2.6</t>
  </si>
  <si>
    <t>i3.2.7</t>
  </si>
  <si>
    <t>i3.2.8</t>
  </si>
  <si>
    <t>i3.2.9</t>
  </si>
  <si>
    <t>E4.1</t>
  </si>
  <si>
    <t>i4.1.1</t>
  </si>
  <si>
    <t>i4.1.2</t>
  </si>
  <si>
    <t>i4.1.3</t>
  </si>
  <si>
    <t>E4.2</t>
  </si>
  <si>
    <t>Lastele on tagatud turvaline elukeskkond (nt asutused ja avalik ruum on tervislikud ja turvalised, loodud on võimalused erivajadustega inimestele, lastega töötavad inimesed oskavad turvalisust tagada jne)</t>
  </si>
  <si>
    <t>i4.2.1</t>
  </si>
  <si>
    <t>i4.2.2</t>
  </si>
  <si>
    <t>i4.2.3</t>
  </si>
  <si>
    <t>i4.2.4</t>
  </si>
  <si>
    <t>i4.2.5</t>
  </si>
  <si>
    <t>i4.2.6</t>
  </si>
  <si>
    <t>i4.2.7</t>
  </si>
  <si>
    <t>i4.2.8</t>
  </si>
  <si>
    <t>i4.2.9</t>
  </si>
  <si>
    <t>i4.2.11</t>
  </si>
  <si>
    <t>i4.2.12</t>
  </si>
  <si>
    <t>i4.2.13</t>
  </si>
  <si>
    <t>E5.1</t>
  </si>
  <si>
    <t>i5.1.1</t>
  </si>
  <si>
    <t>i5.1.2</t>
  </si>
  <si>
    <t>i5.1.3</t>
  </si>
  <si>
    <t>i5.1.4</t>
  </si>
  <si>
    <t>i5.2.1</t>
  </si>
  <si>
    <t>E5.2</t>
  </si>
  <si>
    <t>E5.3</t>
  </si>
  <si>
    <t>i5.3.1</t>
  </si>
  <si>
    <t>Lastele on loodud mitmekülgsed mitteformaalse õppimise võimalused ning tingimused osalus- ja kuuluvuskogemuse saamiseks</t>
  </si>
  <si>
    <t>E2.2 Lastele on loodud mitmekülgsed võimalused noorsootöös osalemiseks ning osalus- ja kuuluvuskogemuse saamiseks</t>
  </si>
  <si>
    <t>Võimalused noorsootöös osalemiseks ning osalus- ja kuuluvuskogemuse saamiseks</t>
  </si>
  <si>
    <t>Kirjeldada noorsootöö toimimist KOV-is järgmiste eesmärkide abil (võttes arvesse nii tänast vajadust kui ka tulevikuprognoosi):
- noortel on võimalus osaleda huvihariduses,
- noortel on võimalus osaleda huvitegevuses (nt üldharidus- ja kutsekoolides, avatud noortekeskustes ja mujal),
- noortel on võimalus osaleda avatud noorsootöös (avatud noortekeskustes ja - tubades),
- noortel on võimalus osaleda noortemalevas,
- noortel on võimalus osaleda noorteühingutes, noorteorganisatsioonides ja õpilasesinduses,
- noortel on võimalus osaleda noortelaagrites (noortelaagrid, projektlaagrid),                                                                                                     
- toimivad noorte osaluse põhimõtetele (valitud noorte poolt, koosneb eri vanuserühmadesse kuuluvatest noortest, osaleb KOV-i otsustusprotsessis, esindab noorte huve) vastavad osaluskogud (valla/linna noortekogud) ja KOV toetab noorte osalust maakondliku ja riikliku taseme noortekogudes.
- ette on nähtud rahaline ja mitte-rahaline toetus õpilasesindustele ja osaluskogudele
- noorte kodanikualgatuse rahaliseks ja mitte-rahaliseks toetamiseks on loodud mehhanism ning seda rakendatakse
- noorsootöö võimalusi pakutakse mitmekülgsetes valdkondades (nt muusika, kunst, loodus, keskkond, tehnika, sport, üldkultuur, kodanikukasvatus, rahvusvaheline koostöö),
- loodud on võrdsed võimalused mitteformaalses õppes osalemiseks (nt toetused või soodustused vähemate võimalustega noortele, ühistranspordiga ligipääs, füüsiline ligipääs erivajadustega noortele jne),
- toimuvad regulaarsed uuringud ja andmete kogumine noorsootöö tegevuste ja neis osalemise kohta (noorte rahuolu, tegevuste vastavus vajadustega, osalus noorsootöös),
- noortele on tagatud mitmekülgsed võimalused ettevõtlikkuse suurendamiseks  (nt õpilasfirmad, ettevõtl(ikk)usõppe valikaine, ettevõtl(ikk)usega seotud projektid vms),
- soodustatakse noorte kodanikuteadlikkuse suurendamist, kodanikukasvatuse tõhustamist ja mitmekultuurilisuse väärtustamist (nt kodanikukasvatusliku sisuga programmides osalemise toetamine, vabatahtliku tegevuse toetamine Eestis ja välismaal)</t>
  </si>
  <si>
    <t>Noorte kaasatus noorsootöösse</t>
  </si>
  <si>
    <t>Tuua välja noorsootöösse kaasatud noorte osakaal.
NB! Noortevaldkona arengukava 2014-2020 sihttaseme eesmärk aastaks 2020: 60% (aastal 2012 oli üle-Eestiline tase 42%)</t>
  </si>
  <si>
    <t>Statistilised näitajad ja nende võrdlus Eesti keskmiste näitajatega ja sihttasemetega (nt indikaator 2.2.2)</t>
  </si>
  <si>
    <t xml:space="preserve">Noori huvikooli kohta - võrdlus Noortevaldkona arengukava 2014-2020 eesmärkidega;
Algtase 2012: 596
Sihttase 2020: 400 </t>
  </si>
  <si>
    <t>Noori noortekeskuste kohta - võrdlus Noortevaldkona arengukava 2014-2020 eesmärkidega;
Algtase 2012: 1384
Sihttase 2020: 1000</t>
  </si>
  <si>
    <t>Noorsootöö kättesaadavus KOV-s</t>
  </si>
  <si>
    <t xml:space="preserve"> 2.2.3</t>
  </si>
  <si>
    <t xml:space="preserve"> 2.2.4</t>
  </si>
  <si>
    <t>E2.3 Tagatud on hariduse omandamist toetavad teenused</t>
  </si>
  <si>
    <t>KOV (vajadusel päring Maavalitsuselt)</t>
  </si>
  <si>
    <t>Lähisuhtevägivalla käigus toime pandud kuriteojuhtumid</t>
  </si>
  <si>
    <t xml:space="preserve"> </t>
  </si>
  <si>
    <t>Väärkoheldud lastele suunatud tugi</t>
  </si>
  <si>
    <t>Alaealiste vastu toime pandud rasked kuriteod (tabelis kuritegude arv) juhtumite arv viimasel 5 aastal, vanusevahemike lõikes (0-7, 8-17), kordaja 1000 lapse kohta</t>
  </si>
  <si>
    <t>juhtumite arv</t>
  </si>
  <si>
    <t>Hädaohus olev laps on laps, kes on tingimustes, mis ohustavad tema elu ja tervist või kes ise oma käitumise või tegutsemisega ohustab oma tervist ja arengut ning kes vajab sotsiaalametnike sekkumist ümbritsevate tingimuste parandamiseks.</t>
  </si>
  <si>
    <t>Laste ja perede heaolu profiili hinnangute raport</t>
  </si>
  <si>
    <t>2.1.1 Laste arv formaalhariduses</t>
  </si>
  <si>
    <t>2.1.3 Keskhariduse tasemel õppurite jagunemine üldkeskhariduse ja kutsekeskhariduse vahel</t>
  </si>
  <si>
    <t>Hinnang</t>
  </si>
  <si>
    <t>Tugevused ja nõrkused</t>
  </si>
  <si>
    <t>Laste ja perede heaolu profiili tulemuste kokkuvõtte raport</t>
  </si>
  <si>
    <t>1.2.2 Õnnetusjuhtumid</t>
  </si>
  <si>
    <t>Prioriteet (kõrge, keskmine, madal)</t>
  </si>
  <si>
    <t>KOV-i noorte arv KOV-i osaluskogus</t>
  </si>
  <si>
    <t>E5 Laste ja perede heaolu tagamine toimub  kvalifitseeritud spetsialistide poolt ja erinevate valdkondade koostöös</t>
  </si>
  <si>
    <t>1) Kas ja kuidas on KOV osalenud hädaohus lapse juhtumite menetlemisel/korraldamisel?
2) Kas KOV-il on kontakt/koostöö operatiivüksustega?
3) Kas KOV-is on kriisiabi kättesaadav (sh turvakodu teenus, kriisinõustamine jms)?</t>
  </si>
  <si>
    <t>Alaealiste vastu toime pandud rasked kuriteod (tabelis kuritegude arv), kordaja 1000 lapse kohta.</t>
  </si>
  <si>
    <t>KOV-i osaluskogus osalevate noorte osakaal</t>
  </si>
  <si>
    <t>Noorsootöötajate olemasolu ja kutsetunnistuse või erialase kõrghariduse omamine</t>
  </si>
  <si>
    <t>Huvikoolide arv</t>
  </si>
  <si>
    <t>Huvikoolide arv KOV-is</t>
  </si>
  <si>
    <t>Noortekeskuste arv KOV-is</t>
  </si>
  <si>
    <t>Laste ja perede heaolu profiili kontekstiindikaatorid</t>
  </si>
  <si>
    <t>0.8 Demograafiline tööturusurve indeks</t>
  </si>
  <si>
    <t>0.7 Registreeritud töötus</t>
  </si>
  <si>
    <t>0.5 Ränne</t>
  </si>
  <si>
    <t>0.4 Ülalpeetavate määr</t>
  </si>
  <si>
    <t>0.3 Lastega leibkondade arv</t>
  </si>
  <si>
    <t>0.2 Laste arv ja osakaal rahvastikust</t>
  </si>
  <si>
    <t>0.1 Rahvaarv, tööealine elanikkond</t>
  </si>
  <si>
    <t>0.9 Palgatöötajate keskmine brutotulu</t>
  </si>
  <si>
    <t>0.10 Loomulik iive: loomuliku iibe kordaja</t>
  </si>
  <si>
    <t>Loomuliku iibe kordaja: loomulik iive 1000 elaniku kohta</t>
  </si>
  <si>
    <t>0.11 Emakeel</t>
  </si>
  <si>
    <t>0.12 Haridustase</t>
  </si>
  <si>
    <t>Alghariduseta + algharidus + põhihariduseta kutseharidus + üldpõhiharidus + põhiharidus + kutseharidus põhihariduse baasil</t>
  </si>
  <si>
    <t>Madal</t>
  </si>
  <si>
    <t>Keskmine</t>
  </si>
  <si>
    <t>Kõrge</t>
  </si>
  <si>
    <t>KOV-is</t>
  </si>
  <si>
    <t>Eestis keskmiselt</t>
  </si>
  <si>
    <t>E2 Lastele on tagatud mitmekülgsed arengut toetavad tingimused</t>
  </si>
  <si>
    <t>2.1.4 Koolikohustuse täitmine</t>
  </si>
  <si>
    <t>2.1.5 Hariduslike erivajadustega (HEV) laste osalemine formaalhariduses</t>
  </si>
  <si>
    <t>2.1.6 Erikoolides käivad lapsed</t>
  </si>
  <si>
    <t>Alaealiste poolt toime pandud alkoholiseaduse rikkumised</t>
  </si>
  <si>
    <t>rikkumiste arv</t>
  </si>
  <si>
    <t>rikkumiste arv 1000 lapse kohta</t>
  </si>
  <si>
    <t>2.2.4 Organiseeritud osalusvõimalused</t>
  </si>
  <si>
    <t>2.3.1 Hariduslikud tugiteenused</t>
  </si>
  <si>
    <t>KOV-i poolt osutatavatele hariduslikele tugiteenustele kuluv osakaal KOV-i aastasest eelarvest, %</t>
  </si>
  <si>
    <t xml:space="preserve">sisseostetavate hariduslike tugiteenuste osakaal KOV-i aastasest eelarvest, % </t>
  </si>
  <si>
    <t>hariduslikele tugiteenustele kuluv osakaal kokku, %</t>
  </si>
  <si>
    <t>Hariduslikud tugiteenused on erinevad teenused, mida KOV osutab ise või ostab teenusena sisse selleks, et suurendada hariduse kättesaadavust, kvaliteeti ja hariduses osalevate inimeste heaolu.</t>
  </si>
  <si>
    <t>Koolitransporti kasutavate õpilaste arv</t>
  </si>
  <si>
    <t>3.1.1 Kohalikud sotsiaaltoetused- ja teenused lastega peredele</t>
  </si>
  <si>
    <t>3.2.1 Vanemliku hoolitsuseta ja abivajavad lapsed</t>
  </si>
  <si>
    <t>3.2.2 Puudega ja psüühikahäiretega (sh käitumishäiretega) laste toetamine</t>
  </si>
  <si>
    <t>3.2.3 Väärkoheldud lastele suunatud tugi</t>
  </si>
  <si>
    <t>3.2.5 Süütegusid toime pannud lastele toe pakkumine</t>
  </si>
  <si>
    <t>4.2.7 Alkoholi tarvitamist mõjutav elukeskkond</t>
  </si>
  <si>
    <t>5.1.2 Lastega töötavad inimesed formaalhariduses ja nende kvalifikatsioon</t>
  </si>
  <si>
    <t>Tugevused</t>
  </si>
  <si>
    <t>Nõrkused</t>
  </si>
  <si>
    <t>1)
2)
3)</t>
  </si>
  <si>
    <t>Lisada alaeesmärgi koondhinnangu täpsustus, selgitus või muu kommentaar. 
Samuti tooge välja (kuni) 3 tugevust ja nõrkust, mis võtavad alaeesmärgi vastused kokku.</t>
  </si>
  <si>
    <t>KOONDHINNANG</t>
  </si>
  <si>
    <t>kõrge prioriteet</t>
  </si>
  <si>
    <t>keskmine prioriteet</t>
  </si>
  <si>
    <t>madal prioriteet</t>
  </si>
  <si>
    <r>
      <t>E 1.1 Lapsele ja perele on kättesaadavad teenused, mis aitavad hoida lapse tervist</t>
    </r>
    <r>
      <rPr>
        <b/>
        <sz val="11"/>
        <color theme="1"/>
        <rFont val="Calibri"/>
        <family val="2"/>
        <charset val="186"/>
        <scheme val="minor"/>
      </rPr>
      <t/>
    </r>
  </si>
  <si>
    <t>E 3.1 Lapsed ja pered on sotsiaalselt kaitstud (sh sotsiaaltoetused ja -teenused)</t>
  </si>
  <si>
    <t>E 4.1 KOV-i tegevus laste heaolu tagamisel on läbimõeldud ja laste huvidest lähtuv</t>
  </si>
  <si>
    <t>E 5.1 Laste ja perede heaolu tagamisega tegelevad kvalifitseeritud spetsialistid</t>
  </si>
  <si>
    <t>Eesmärk</t>
  </si>
  <si>
    <t>Alaeesmärk</t>
  </si>
  <si>
    <t>Indikaator</t>
  </si>
  <si>
    <t>Selgitus</t>
  </si>
  <si>
    <t>1.1.</t>
  </si>
  <si>
    <t>1.1.1.</t>
  </si>
  <si>
    <r>
      <t xml:space="preserve">Kirjeldada </t>
    </r>
    <r>
      <rPr>
        <b/>
        <sz val="8"/>
        <rFont val="EYInterstate Light"/>
        <charset val="186"/>
      </rPr>
      <t>perearsti ja pereõe, ämmaemanda, koolitervishoiu (sh kooliõde, regulaarsed terviseülevaatused), apteegi ning laste hambaravi teenuseid</t>
    </r>
    <r>
      <rPr>
        <sz val="8"/>
        <rFont val="EYInterstate Light"/>
        <charset val="186"/>
      </rPr>
      <t xml:space="preserve"> järgmiste suunavate küsimuste abil: 
a) Mitu teenuse pakkujat on KOV-is kohapeal (KOV territooriumil)?
b) Kus teenuse osutaja asub (iseseisev praksis, koos perearstiga, tervisekeskuses, haiglas, vms)
c) Milline on esmatasandi tervishoiuteenuste osutajate omavaheline koostöö?
d) Kui suur osakaal teenuse kasutajatest tasub hinnanguliselt teenuse eest ise?
e) Kas teenust osutatakse ka teistes keeltes?
f) Kas kõigile kasutajatele on olemas teenusele ligipääs ühistranspordiga (sh KOV äärealadelt)? Kui jah, siis kas on olemas kord transpordikulude hüvitamiseks, kui kulud on kellelegi takistuseks teenuseni pääsemiseks.
g) Kas teenus on mugavalt ligipääsetav liikumisraskustega inimestele (hoonesse sissepääs ja liikumine hoones)?
h) Kuidas toetab KOV teenuste kättesaadavust, v.a transport (nt ruumide rent, teenuse osutajatele kompensatsiooni maksmine ja/või eluruumide eraldamine jmt)?
i) Laste hambaravi puhul välja tuua, kas lapsed käivad regulaarselt kontrollis?</t>
    </r>
  </si>
  <si>
    <t>1.1.2.</t>
  </si>
  <si>
    <t>1.1.3.</t>
  </si>
  <si>
    <t xml:space="preserve">Kas koolilaste tervise ülevaatuse tulemusi analüüsitakse, tehakse sellest tulenevaid järeldusi? 
Koolitervishoiu aruannetele tuginedes kirjeldada erinevas kooliastmes õpilaste kõige sagedamini esinevaid terviseprobleeme. Mis muutused on viimase viie aasta jooksul õpilaste tervises toimunud? </t>
  </si>
  <si>
    <t>1.2.</t>
  </si>
  <si>
    <t>1.2.1.</t>
  </si>
  <si>
    <r>
      <t xml:space="preserve">Kirjeldada järgmiste nõustamisteenusete kättesaadavust KOV-is elavatele isikutele - </t>
    </r>
    <r>
      <rPr>
        <b/>
        <sz val="8"/>
        <color theme="1"/>
        <rFont val="EYInterstate Light"/>
        <charset val="186"/>
      </rPr>
      <t>psühholoogiline individuaalnõustamine, psühholoogiline perenõustamine, sõltuvusprobleemidega isikute ja perede psühholoogiline nõustamine, kriisinõustamine (psühholoogiline), eneseabi grupid (grupinõustamine), raseduskriisi nõustamine, noorte seksuaaltervise alane nõustamine, pere- ja beebikool, suitsetamisest loobumise nõustamine, toitumisalane nõustamine, kehalise aktiivsuse alane nõustamine, muud (juhul kui on).</t>
    </r>
    <r>
      <rPr>
        <sz val="8"/>
        <color theme="1"/>
        <rFont val="EYInterstate Light"/>
        <charset val="186"/>
      </rPr>
      <t xml:space="preserve"> Nimetatud nõustamisteenuseid tuleks kirjeldada järgmiste suunavate küsimuste abil:
a) Kas kohapeal on olemas teenuse pakkuja? 
b) Kas on koostöö teenuse pakkumise osas mõne teise KOV-iga? 
c) Kas teenuse järele on KOV-i elanikel vajadus? 
d) Kas teenus on kasutajatele tasuline või tasuta? Kas teenuse maksumus on olnud takistuseks teenuse kättesaadavusel?
e) Kas kohalikel elanikel on võimalik saada teenuse tasu kompenseerimist KOV-ist? 
f) Kas teenus on kättesaadav lastele ka ilma vanema nõusolekuta ja toeta (sh transport teenuse osutamise asukohta)?
g) Kas teenust osutatakse ka teistes keeltes? 
h) Kas kõigile kasutajatele on olemas teenusele ligipääs ühistranspordiga (sh KOV-i äärealadelt vms)? Kui jah, siis kas on olemas kord transpordikulude hüvitamiseks, kui kulud on kellelegi takistuseks teenuseni pääsemiseks?
i) Kas teenus on mugavalt ligipääsetav liikumisraskustega inimestele (hoonesse sissepääs ja liikumine hoones)?</t>
    </r>
  </si>
  <si>
    <t>1.2.2.</t>
  </si>
  <si>
    <r>
      <t>Statistiline ülevaade</t>
    </r>
    <r>
      <rPr>
        <b/>
        <sz val="8"/>
        <color theme="1"/>
        <rFont val="EYInterstate Light"/>
        <charset val="186"/>
      </rPr>
      <t xml:space="preserve"> liiklusõnnetustest </t>
    </r>
    <r>
      <rPr>
        <sz val="8"/>
        <color theme="1"/>
        <rFont val="EYInterstate Light"/>
        <charset val="186"/>
      </rPr>
      <t xml:space="preserve">(inimkannatanutega liiklusõnnetuste arv; liiklusõnnetustes vihastatute ja hukkunute arv), </t>
    </r>
    <r>
      <rPr>
        <b/>
        <sz val="8"/>
        <color theme="1"/>
        <rFont val="EYInterstate Light"/>
        <charset val="186"/>
      </rPr>
      <t>tulekahjudest</t>
    </r>
    <r>
      <rPr>
        <sz val="8"/>
        <color theme="1"/>
        <rFont val="EYInterstate Light"/>
        <charset val="186"/>
      </rPr>
      <t xml:space="preserve"> (tulekahjude arv; tulekahjudes vigastatute ja hukkunute arv) ja </t>
    </r>
    <r>
      <rPr>
        <b/>
        <sz val="8"/>
        <color theme="1"/>
        <rFont val="EYInterstate Light"/>
        <charset val="186"/>
      </rPr>
      <t>uppunutest</t>
    </r>
    <r>
      <rPr>
        <sz val="8"/>
        <color theme="1"/>
        <rFont val="EYInterstate Light"/>
        <charset val="186"/>
      </rPr>
      <t xml:space="preserve"> (uppunute arv). Kirjeldada:
a) Kas KOV-is viiakse läbi õnnetusjuhtumite analüüsimist ja sellest tulenevat ennetustegevuste planeerimist (nt õnnetusjuhtumite asukoht, põhjus)? Kui jah, siis palun kirjeldada, kuidas antud protsess toimub. 
b) Kas KOV-i õnnetusjuhtumite ennetustegevused on olnud tulemuslikud?</t>
    </r>
  </si>
  <si>
    <t>1.2.3.</t>
  </si>
  <si>
    <t>1.2.4.</t>
  </si>
  <si>
    <t>Kirjeldada: 
a) Kas KOV-is organiseeritakse lastele suunatud tuleohutuse alaseid õppuseid? Millise sagedusega? Kui suur hulk lastest on saanud tuleohutuse alase koolituse?
b) Kas ja kuidas korraldab KOV lastega leibkondade kodude seiret tuleohutuse tagamise seisukohast?</t>
  </si>
  <si>
    <t>1.2.5.</t>
  </si>
  <si>
    <t>Sisestada laste surmade arv. Kirjeldada:
a) Kas ja kuidas KOV analüüsib laste surmajuhtumeid (sh nende põhjuseid, asukohti, vanuserühmi) ning planeerib selle alusel ennetustegevusi? Mis on peamised surmajuhtumite põhjused?</t>
  </si>
  <si>
    <t>1.3.</t>
  </si>
  <si>
    <t>1.3.1.</t>
  </si>
  <si>
    <t>1.3.2.</t>
  </si>
  <si>
    <t>1.3.3.</t>
  </si>
  <si>
    <t>1.3.4.</t>
  </si>
  <si>
    <t>Statistiline ülevaade lähisuhtevägivalla käigus toime pandud kuriteojuhtumitest. Kirjeldada KOV-i perevägivalla ennetusega seotud tegevusi järgmiste suunavate küsimuste abil:
a) Milliste tegevuste/teenustega ennetatakse KOV-is peresuhte vägivalda? 
b) Kas KOV-is korraldatakse perevägivalla ennetamise kampaaniaid? 
c) Kas KOV toetab rahaliselt perevägivalla ennetamise kampaaniaid? Mis on toetuse osakaal kampaania kogukuludest (%)? 
d) Kas ja kuidas on kaardistatud paarisuhte koolituste vajadus kogukonnas? Kas vajajatele on tagatud paarisuhte koolituste kättesaadavus? 
e) Kas KOV teeb perevägivalla ennetamisel koostööd politseistruktuuridega (kirjeldada, anda hinnang hea/rahuldav/mitterahuldav, põhjendada)?</t>
  </si>
  <si>
    <t>2.1.</t>
  </si>
  <si>
    <t>2.1.1.</t>
  </si>
  <si>
    <r>
      <t>Esitada la</t>
    </r>
    <r>
      <rPr>
        <b/>
        <sz val="8"/>
        <color theme="1"/>
        <rFont val="EYInterstate Light"/>
        <charset val="186"/>
      </rPr>
      <t>ste arv KOV-i territooriumil asuvates lastehoidudes ja haridusasutustes</t>
    </r>
    <r>
      <rPr>
        <sz val="8"/>
        <color theme="1"/>
        <rFont val="EYInterstate Light"/>
        <charset val="186"/>
      </rPr>
      <t xml:space="preserve"> (nii era-, munitsipaal- kui riigiasutused) haridusastme lõikes (</t>
    </r>
    <r>
      <rPr>
        <b/>
        <sz val="8"/>
        <color theme="1"/>
        <rFont val="EYInterstate Light"/>
        <charset val="186"/>
      </rPr>
      <t>alusharidus, esimene, teine ja kolmas kooliaste</t>
    </r>
    <r>
      <rPr>
        <sz val="8"/>
        <color theme="1"/>
        <rFont val="EYInterstate Light"/>
        <charset val="186"/>
      </rPr>
      <t>). Kui KOV-is  puuduvad vastavad asutused, siis kirjeldada, kui palju on omavalitsuses elavad lapsi, kes käivad koolis/lasteaias/lastehoius mõnes teises omavalitsuses.</t>
    </r>
  </si>
  <si>
    <t>2.1.2.</t>
  </si>
  <si>
    <t>Esitada alushariduses ja lastehoius osalevate laste osakaal. Kirjeldada alushariduse ja lastehoiu kättesaadavust vastates järgmistele suunavatele küsimustele:
a) Kas alusharidus ja lastehoid on kõigile soovijatele kättesaadav? Lisada põhjendus.
b) Kas ja kuidas toetab KOV majanduslikes raskustes olevate perede alushariduse ja lastehoiu kättesaadavust (nt tasuta lasteaiakohtade näol)?
c) Kas ja kuidas planeerib KOV lasteaia- ja lastehoiu kohtade arvu, et oleks tagatud iga-astane optimaalne tase?
d) Palun põhjendada, miks teatud hulk lastest ei osale alushariduses ega lastehoius (nt pole lasteaiakohti, peredel puudub raha)?</t>
  </si>
  <si>
    <t>2.1.3.</t>
  </si>
  <si>
    <t>Sisestada kutseharidust omandavate laste arv ja üldkeskharidust omandavate laste arv. 
(Laste osakaalud arvutatakse automaatselt.).
Kirjeldada KOV-i tegevusi keskharidust omandavate õpilaste toetamisel.
a) Kuidas KOV toetab keskharidust omandavaid õpilasi? Kui tugi erineb, siis tooge erinevused eraldi välja kutsehariduse ja üldkeskhariduse lõikes (nt ühistranspordi kompensatsioon). 
b) Kas KOV suunab oma kogukonna laste edasisi karjäärivalikuid soodustades hilisemat töö saamist KOV-is? Kuidas?
c) Kuivõrd kutsehariduses õppijate riskikäitumine on kõrgem, siis kas KOV osutab neile täiendavat tähelepanu/teenuseid vmt?</t>
  </si>
  <si>
    <t>2.1.4.</t>
  </si>
  <si>
    <r>
      <t xml:space="preserve">Esitada koolikohustuse täitjate absoluutarv (EHIS), koolikohustuslike laste arv ja koolikohustuse täitnud kuni 17-aastaste elanike arv (omandanud põhihariduse). Arvestada kõiki koolikohustusega lapsi, sh neid, kes käivad koolis mõnes teises kohalikus omavalitsuses. 
Kirjeldada, kas ja kuidas tegeletakse koolikohustust mittetäitvate (sh katkestajad) lastega? (Nt kool informeerib KOV-i ja teisi asutusi).
</t>
    </r>
    <r>
      <rPr>
        <i/>
        <sz val="8"/>
        <rFont val="EYInterstate Light"/>
        <charset val="186"/>
      </rPr>
      <t>Koolikohustuslik on laps, kes on enne käimasoleva aasta 1. oktoobrit saanud 7-aastaseks. Koolikohustus kestab kuni põhihariduse omandamiseni või 17-aastaseks saamiseni.</t>
    </r>
  </si>
  <si>
    <t>2.1.5.</t>
  </si>
  <si>
    <r>
      <t xml:space="preserve">Esitada koolieelsetes lasteasutustes osalevate HEV laste arv ja üldhariduses osalevate HEV laste arv. Kirjeldada:
a) Kas KOV-i poolt on HEV lastele loodud võimalused alushariduses ja lastehoius osalemiskes? Kui ei, siis kas tulevikus on võimalused olemas? Kas selle järele on vajadus?
b) Kas KOV-i poolt on HEV lastele loodud võimalused üldhariduses osalemiseks? Kui ei, siis kas tulevikus on võimalused olemas? Kas selle järele on vajadus?
</t>
    </r>
    <r>
      <rPr>
        <i/>
        <sz val="8"/>
        <color theme="1"/>
        <rFont val="EYInterstate Light"/>
        <charset val="186"/>
      </rPr>
      <t xml:space="preserve">
HEV õpilased on spetsiifilist õppekorraldust ja ressursimahukaid tugiteenuseid vajavad õpilased: õpilased, kes tulenevalt nende puudest või muust häirest vajavad spetsiifilist õppekorraldust ja väga ressursimahukaid täiendavaid tugiteenuseid (nägemispuuded, kõne- ja kuulmispuuded, intellektipuue, liikumispuue kaasuva puudega, tundeelu- ja käitumishäire, kasvatuse eritingimusi vajavad õpilased). (Allikas: HTM 2013)</t>
    </r>
  </si>
  <si>
    <t>2.1.6.</t>
  </si>
  <si>
    <r>
      <t xml:space="preserve">Esitada erikoolis käivate laste arv. Kirjeldada KOV-i tegevusi seoses erikoolides käivate laste toetamisega järgmiste suunavate küsimuste abil:
a) Kas KOV peab arvestust erikoolides õppivate laste kohta?
b) Kas KOV pakub erikoolides õppivatele lastele ja nende peredele täiendavat tuge/teenuseid? Milliseid?
c) Kas ja milliseid teenuseid pakub KOV erikooli lõpetanud lastele, kes naasevad KOV-i?
</t>
    </r>
    <r>
      <rPr>
        <i/>
        <sz val="8"/>
        <color theme="1"/>
        <rFont val="EYInterstate Light"/>
        <charset val="186"/>
      </rPr>
      <t xml:space="preserve">
Erikool ehk erivajadustega õpilaste kool on üldhariduskool hariduslike erivajadustega lastele. Eestis on erikoolid: 1) kehapuudega lastele – füüsiline erivajadus; 2) vaegmõistuslikele lastele – vaimne erivajadus; 3) meelepuudega lastele: kurtidele ja vaegkuuljaile ning pimedaile ja vaegnägijaile; 4) liitpuudega lastele</t>
    </r>
  </si>
  <si>
    <t>2.2.</t>
  </si>
  <si>
    <t>2.2.1.</t>
  </si>
  <si>
    <t>2.2.2.</t>
  </si>
  <si>
    <r>
      <t xml:space="preserve">Tuua välja noorsootöösse kaasatud noorte osakaal (% noorte koguarvust).
</t>
    </r>
    <r>
      <rPr>
        <i/>
        <sz val="8"/>
        <color theme="1"/>
        <rFont val="EYInterstate Light"/>
        <charset val="186"/>
      </rPr>
      <t>NB! Noortevaldkona arengukava 2014-2020 sihttaseme eesmärk aastaks 2020: 60% (aastal 2012 oli üle-Eestiline tase 42%).</t>
    </r>
  </si>
  <si>
    <t>2.2.3.</t>
  </si>
  <si>
    <r>
      <t xml:space="preserve">Esitada statistika, kui palju on noori ühe huvikooli kohta ja noori ühe noortekeskuse kohta.
</t>
    </r>
    <r>
      <rPr>
        <i/>
        <sz val="8"/>
        <rFont val="EYInterstate Light"/>
        <charset val="186"/>
      </rPr>
      <t>Noori huvikooli kohta - võrdlus Noortevaldkona arengukava 2014-2020 eesmärkidega;
Algtase 2012: 596
Sihttase 2020: 400 
Noori noortekeskuse kohta - võrdlus Noortevaldkona arengukava 2014-2020 eesmärkidega;
Algtase 2012: 1384
Sihttase 2020: 1000</t>
    </r>
  </si>
  <si>
    <t>2.2.4.</t>
  </si>
  <si>
    <t>Tuua välja KOV-i noorte arv, kes osalevad maakondlikus noortekogus, ja KOV-i noorte arv, kes osalevad KOV-i osaluskogus. Mõlema näitaja puhul esitada osalebate noorte osakaal kõikidest noortest.</t>
  </si>
  <si>
    <t>2.3.</t>
  </si>
  <si>
    <t>2.3.1.</t>
  </si>
  <si>
    <r>
      <t>Esitada statistiline ülevaade järgmistes näitajates:
a) KOV-i hariduslikele tugiteenustele kuluv osakaal KOV-i aastasest eelarvest
b) sisseostetavate hariduslike tugiteenuste osakaal KOV-i aastasest eelarvest 
Kirjeldada järgmised teenuseid -</t>
    </r>
    <r>
      <rPr>
        <b/>
        <sz val="8"/>
        <color theme="1"/>
        <rFont val="EYInterstate Light"/>
        <charset val="186"/>
      </rPr>
      <t xml:space="preserve"> kooli tervishoiutöötaja (kooliõde, terviseedendaja vms), psühholoog, eripedagoog (va logopeed), logopeed, sotsiaalpedagoog, pikapäevarühm, õpilaskodu, karjäärinõustamine ja karjääriinfo</t>
    </r>
    <r>
      <rPr>
        <sz val="8"/>
        <color theme="1"/>
        <rFont val="EYInterstate Light"/>
        <charset val="186"/>
      </rPr>
      <t xml:space="preserve"> - nii alushariduses kui põhi-, kesk- ja kutsehariduses. Kõikide teenuste puhul  kirjeldada järgnevat:
a) Kas teenuse järele on nõudlust?
b) Kas olemasolevad teenused katavad vajaduse (nõudluse)?
c) Kas teenuste järjekorrad/ooteaeg on probleemiks (kui jah, siis kas ja mida tehakse probleemide leevendamiseks)?
d) Kas teenus on saajale tasuline? 
e) Kas kõigile kasutajatele on olemas teenusele ligipääs ühistranspordiga (sh KOV-i äärealadelt vms)? Kui jah, siis kas on olemas kord transpordikulude hüvitamiseks, kui kulud on kellelegi takistuseks  teenuseni pääsemiseks?
f) Kas teenus on mugavalt ligipääsetav liikumisraskustega inimestele (hoonesse sissepääs ja liikumine hoones)?
g) Kas teenus on kättesaadav ka teistes keeltes, kui selle järele peaks vajadus olema?
h) Kuidas on tagatud, et sihtgrupp teab nende võimaluste olemasolu (kas info teenuste osas on kättesaadav ja kuidas)?</t>
    </r>
  </si>
  <si>
    <t>2.3.2.</t>
  </si>
  <si>
    <t>Esitada koolitransporti kasutavate õpilaste arv aastate lõikes. 
Kirjeldada koolitranspordi korralduse järgmisi aspekte:
a) Kas KOV hindab vajadust koolitranspordi järele ja teeb selle alusel otsuseid transpordi korraldamisel?
b) Koolitranspordi kasutusmugavus (palju aega kulub õpilastel keskmiselt iga päev koolitee läbimiseks? Kuivõrd võimaldab graafik õpilastel osaleda huvitegevustes?)
c) Kas KOV korraldab koolibussi teenust või kasutatakse maakonnaliine?
d) Kuidas on tagatud ohutud busside peatuskohad? 
e) Kasutatavate transpordivahendite turvalisus (busside tehniline korrasolek; turvavööde olemasolu jms).
f) Kasutajate rahulolu (kas ja milliseid ettepanekuid on õpilased, lapsevanemad, koolid jt teinud koolitranspordi korralduse muutmiseks ning mis neist ettepanekutest on saanud?).
g) Kas koolitransport on tagatud ka liikumispuudega lastele?</t>
  </si>
  <si>
    <t>3.1.</t>
  </si>
  <si>
    <t>3.1.1.</t>
  </si>
  <si>
    <t>Statistiline ülevaade järgmistest näitajatest: rahuldatud toimetulekutoetuse taotluste arv, nimetatud arvu suhe kogurahvastikku (%), laste ja perede sotsiaalse kaitse kulud KOV-i eelarves ning laste ja perede sotsiaalsele kaitse kulude osakaal KOV-i eelarvest (%).
Kirjeldada peredele makstavate sotsiaaltoetuste ja -teenuste olukorda (NB!  KOV-i poolt vahendatavaid riiklikke toetusi pole vaja kirjeldada). Kas vajajatele on sotsiaaltoetused võimaldatud/tagatud?
Loetleda 5 olulisemat lastega peredele pakutavad sotsiaalteenused (sh teenused, mille osas on olemas kokkulepped teenuse osutajaga juhuks, kui teenuse järgi vajadus tekib (nt lepingu MTÜ-dega).
Kirjeldada iga teenuse lõikes järgnevat:
a) Kas teenuse järele on nõudlust?
b) Kas olemasolevad teenused rahuldavad vajaduse (nõudluse)?
c) Kas teenuste järjekorrad/ooteaeg on probleemiks (kui jah, siis kas ja mida tehakse probleemide leevendamiseks)?
d) Kas teenus on saajale tasuline? Kuidas on teenus rahastatud? Kas teenuse hind on takistanud teenuse kättesaadavust vajajatele?
f) Kas kõigile kasutajatele on olemas teenusele ligipääs ühistranspordiga (sh KOV-i äärealadelt vms)? Kui jah, siis kas on olemas kord transpordikulude hüvitamiseks, kui kulud on kellelegi takistuseks teenuseni pääsemiseks?
g) Kas teenus on mugavalt ligipääsetav liikumisraskustega inimestele (hoonesse sissepääs ja liikumine hoones)?
h) Kas teenus on kättesaadav ka teistes keeltes, kui selle järele peaks vajadus olema?</t>
  </si>
  <si>
    <t>3.2.</t>
  </si>
  <si>
    <t>3.2.1.</t>
  </si>
  <si>
    <t xml:space="preserve">Statistiline ülevaade järgmistest KOV-i näitajatest: orvude, vanemliku hoolitsuseta ja abivajavate laste arv (st lapsed, kes jäid aruande aasta lõpus arvele); mitteinstitutsionaalsel asendushooldusel viibivate laste arv; institutsionaalsel asendushooldusel viibivate laste arv.
Anda kvalitatiivne ülevaade järgmistel teemadel:
a) Kas KOV seirab oma kogukonda tuvastamaks abivajavaid lapsi (sh vanemlikku hooletusse jäetud lapsi, perest eraldatud lapsi)?
b) Kas abivajavatele lastele on abi tagatud? 
c) Milliseid teenuseid (või tegevusi) osutab KOV abivajavate lastega (sh vanemlikku hooletusse jäetud ja perest eraldatud lapsed) tegelemisel? 
d) Mis on olnud põhjused perest eraldamiseks ning kuhu on lapsed paigututud (kas on institutsionaalne või mitte-institutsionaalne)?
e) kui palju on KOV-is lapsi (ja mis vanuses), kes veedavad kodus suure osa ajast iseseisvalt (ilma vanemateta, sh vanemad on kaugel/välismaal tööl). Kui olukord on aastatega muutunud, siis tuua välja võimalikud põhjused. Hinnata juhtumipõhiselt.
</t>
  </si>
  <si>
    <t>3.2.2.</t>
  </si>
  <si>
    <t>Esitada statistika, kui palju on puudega ja psüühikahäiretega (sh käitumishäiretega) lapsi vanusevahemike lõikes 0-7 ja 8-17. Välja tuua puudega ja psüühikahäiretega laste koguarv ning kui võimalik ja asjakohane siis ka puude liikide lõikes (liikumispuue, vaimupuue, kuulmispuue, nägemispuue, liitpuue, psüühikahäire (sh käitumishäired), keele- ja kõnepuue, muu puue).
Kirjeldada:
a) Milliseid toetavaid teenuseid pakutakse erinevat liiki puudega ja psüühikahäiretega lastele? 
Esitada loendina koos osutajaga (KOV, riik, erasektor)
b) Kas teenuste järele on vajadus ja kas KOV-i teenused rahuldavad selle vajaduse?
c) Milline on teenuste kvaliteet?
d) Kas ja millised teenused on puudu, mille järele on KOV-is vajadus?</t>
  </si>
  <si>
    <t>3.2.3.</t>
  </si>
  <si>
    <t>Esitada statistika järgmiste näitajate kohta: alaealiste vastu toime pandud raskete kuritegude juhtumite arv; juhtumite arv 100 lapse kohta. Kirjeldada:
a) Kas ja millist tuge pakub KOV väärkoheldud lastele (sh milliseid tugiteenuseid on pakutud, nt nõustamine, teraapia, turvakodu jms) väärkohtlemise liikide lõikes?
b) Milline on ohvriabiteenuse kättesaadavus?</t>
  </si>
  <si>
    <t>3.2.4.</t>
  </si>
  <si>
    <r>
      <t xml:space="preserve">Esitada hädaohus laste juhtumite arv. Kirjeldada:
a) Kas ja kuidas on KOV osalenud hädaohus lapse juhtumite menetlemisel/korraldamisel?
b) Kas KOV-il on kontakt/koostöö operatiivüksustega?
c) Kas KOV-is on kriisiabi kättesaadav (sh turvakodu teenus, kriisinõustamine jms)?
</t>
    </r>
    <r>
      <rPr>
        <i/>
        <sz val="8"/>
        <color theme="1"/>
        <rFont val="EYInterstate Light"/>
        <charset val="186"/>
      </rPr>
      <t>Hädaohus olev laps on laps, kes on tingimustes, mis ohustavad tema elu ja tervist või kes ise oma käitumise või tegutsemisega ohustab oma tervist ja arengut ning kes vajab sotsiaalametnike sekkumist ümbritsevate tingimuste parandamiseks.</t>
    </r>
  </si>
  <si>
    <t>3.2.5.</t>
  </si>
  <si>
    <t>Esitada laste poolt toimepandud väärtegude arv ja kuritegude arv ning süütegude arv (kokku väärteod + kuriteod) 1000 lapse kohta. Kirjeldada:
a) Milliseid toetavaid teenuseid pakub KOV õigusrikkumise toime pannud lastele (sh nõustamine, teraapia jms)?
b) Kas teenuste järele on vajadus ja kas KOV-i teenused rahuldavad selle vajaduse?
c) Kas teenused on tõhusad/tulemuslikud?</t>
  </si>
  <si>
    <t>3.2.6.</t>
  </si>
  <si>
    <t>Kirjeldada:
a) Kas KOV-il on ülevaade oma territooriumil elavatest lastest, kes vajavad sotsiaalse rehabilitatsiooni teenust (vt definitsiooni: www.sm.ee/et/sotsiaalne-rehabilitatsioon)?
b) Kas KOV-il on ülevaade territooriumil/regioonis sotsiaalse rehabilitatsiooni teenuse osutajatest? (Välja tuua loetelu, arv kokku)
c) Kas ja kuidas tagab KOV sotsiaalse rehabilitatsiooni kättesaadavuse?</t>
  </si>
  <si>
    <t>3.2.7.</t>
  </si>
  <si>
    <t>Kirjeldada lastega perede eluruumide elamistingimuste olukorda (sh munitsipaalpinnad) ja KOV-i tegevusi järgmiste suunavate küsimuste abil:
a) Kas KOV-il on ülevaade abivajavate lastega leibkondade eluruumide elamistingimustest? Kas KOV-i erinevad spetsialistid (LK-töötaja, ehitusnõunik jt) teevad omavahel koostööd, et olukorda kaardistada?
b) Kui jah, siis milliseks hindate abivajavate laste eluruumide elamistingimuste olukorda KOV-is?
c) Kas ja kuidas toetab KOV kehvade eluruumide elamistingimustega leibkondasid?</t>
  </si>
  <si>
    <t>3.2.8.</t>
  </si>
  <si>
    <t>Kirjeldada järgmiste suunavate küsimuste abil, kuidas on KOV-is tagatud toidu kättesaadavus lastele:
a) Kas ja kuidas KOV tegeleb toidupuuduse käes kannatavate laste väljaselgitamisega? Kas KOV kaardistab näljas olevaid lapsi? 
b) Kui eelnevale küsimusele on jaatav vastus, siis Kas KOV-is on näljas olevaid lapsi ja kui palju?
c) Vajaduse ilmnemisel, milliseid mehhanisme KOV rakendab?
d) Kuidas on tagatud, et kõik KOV-is elavad lapsed (eel- ja kooliealised) saavad vähemalt korra päevas sooja toitu (väljaspool kooli, nädalavahetustel ja koolivaheaegadel)?</t>
  </si>
  <si>
    <t>3.2.9.</t>
  </si>
  <si>
    <t>Kirjeldada, kas ja kuidas arvestab KOV abivajavate laste emotsionaalseid vajadusi (nt suhtevõrgustik, läbisaamine vanematega, koolikiusamine).</t>
  </si>
  <si>
    <t>4.1.</t>
  </si>
  <si>
    <t xml:space="preserve"> KOV-i tegevus laste heaolu tagamisel on läbimõeldud ja laste huvidest lähtuv</t>
  </si>
  <si>
    <t>4.1.1.</t>
  </si>
  <si>
    <t>Välja tuua, kas KOV-i ametlikus dokumentatsioonis on laste ja perede heaolu mõjutavad prioriteedid käsitletud: formaalne ja mitteformaalne haridus, laste osalus ja kuuluvuskogemus (sh õpilasesindused, noortevolikogu jmt), laste teavitamine ja nõustamine, probleemide ennetamine ning laste õigusrikkumistele tõhus reageerimine, keskkonna turvalisus ja tervislikkus, kogukonna (sh laste) kaasamine ja arvestamine otsustusprotsessides jmt.
Kirjeldada, kuidas KOV hindab planeeritud ja arengukavas kajastatud tegevuste mõju.</t>
  </si>
  <si>
    <t>4.1.2.</t>
  </si>
  <si>
    <t xml:space="preserve">Kirjeldada, kas KOV või mõni KOV-i allasutus või KOV-i territooriumil asuv organisatsioon on läbi teinud noorsootöö kvaliteedi hindamise, EQUASSi, noorteühenduste enesehindamise, haridusasutuste sisehindamise, CAFi. </t>
  </si>
  <si>
    <t>4.1.3.</t>
  </si>
  <si>
    <t>Hinnata KOV-i tegevust seoses laste ja perede toetamiseks vajalike eelduste ja tingimuste (sh huvide ja rahulolu) hindamisel järgmiste suunavate eesmärkide abil:
a) Regulaarselt kogutakse andmeid laste heaolu olukorra kohta (nii lastega perede kui ka vahetult laste enda käest).
b) Regulaarselt tehakse uuringuid (sh küsitlusi) laste vajaduste ja huvide kohta info kogumiseks (sh lastega perede ja vahetult laste enda käest)
c) Kogutakse andmeid laste huvide, vajaduste ja rahulolu kohta, kogutud andmeid analüüsitakse ning selle põhjal viiakse läbi parendustegevusi. 
d) Laste prioriteetide seadmisel on lähtutud KOV-i laste olukorrast ja vajadustest ning konkreetse piirkonna eripärast.  
Indikaator on täidetud kui KOV-il on ülevaade enda laste olukorrast, vajadustest ja konkreetse piirkonna eripärast ning KOV on neid laste heaolu tegevuste planeerimisel arvestanud.</t>
  </si>
  <si>
    <t>4.2.</t>
  </si>
  <si>
    <t>4.2.1.</t>
  </si>
  <si>
    <t>4.2.2.</t>
  </si>
  <si>
    <t>4.2.3.</t>
  </si>
  <si>
    <t>4.2.4.</t>
  </si>
  <si>
    <t>4.2.5.</t>
  </si>
  <si>
    <t>4.2.6.</t>
  </si>
  <si>
    <t>4.2.7.</t>
  </si>
  <si>
    <t>4.2.8.</t>
  </si>
  <si>
    <t>4.2.9.</t>
  </si>
  <si>
    <t>Kirjeldada, kas KOV-is viiakse ellu järgmisi tegevusi:
a) Kuritegevuse olukorra analüüsimine
b) Kuritegevuse ennetamisstrateegiate koostamine KOV-i arengukava osana
c) Turvalisust puudutava info levitamine kohalikele elanikele
d) Avaliku ruumi turvalisemaks muutmisega seotud tegevused (tänavavalgustus, turvakaamerad, mahajäetud hoonete lammutamine, hoiatussiltide paigaldamine jne)
e) KOV-i administratiivse suutlikkuse tõstmine (personali pädevuse tõstmine, personali juurde värbamine)
f) Rehabilitatsiooniteenuse võimaldamine alaealistele õigusrikkujatele
g) Resotsialiseerimisprogrammide rakendamine erikoolist vabanenutele 
h) Tugiiskuteenuse võimaldamine vanglast vabanenutele</t>
  </si>
  <si>
    <t>4.2.10.</t>
  </si>
  <si>
    <t xml:space="preserve">Esitada järgnev statistika: kuritegude absoluutarv, isikuvsataste kuritegude arv, laste vastu suunatud kuritegude arv, kuritegude arv 1000 elaniku kohta. </t>
  </si>
  <si>
    <t>4.2.11.</t>
  </si>
  <si>
    <t>4.2.12.</t>
  </si>
  <si>
    <t>4.2.13.</t>
  </si>
  <si>
    <t>Laste ja perede heaolu tagamine toimub  kvalifitseeritud spetsialistide poolt ja erinevate valdkondade koostöös</t>
  </si>
  <si>
    <t>5.1.</t>
  </si>
  <si>
    <t>5.1.1.</t>
  </si>
  <si>
    <t>Statistiline ülevaade lastekaitseametnike arvust ja laste arvust ühe lastekaitseametniku kohta. 
Hinnata KOV-i lastekaitse funktsiooni täitmist vastates järgmistele küsimustele:
1) Kas KOV-is on täiskoormusega lastekaitsetöötaja(d) või täidab seda funktsiooni teisel ametipostil olev isik?
2) Kas laste arvu suhe lastekaitsetöötaja kohta on optimaalne ning rahuldab vajaduse (vastavalt lastekaitse kontseptsioonile on soovituslik suhe 1:1000)? 
3) Kas lastekaitsetöötaja jõuab abivajavate lastega tegelemisele lisaks tegeleda ka ennetustööga?
4) Kas lastekaitsetöötaja kvalifikatsioon vastab Lastekaitseseaduse nõuetele?
5) Kas KOV toetab kvalifikatsiooni tõstmist, töötaja individuaalset arengut?
6) Kas lastekaitse on tagatud piisaval tasemel või on vajakajäämisi (nt lastekaitsetöötaja ei jõua katta valdkonna vajadust)?
7) Kas KOV toetab oma lastekaitsetöötaja töönõustamisele suunamist?</t>
  </si>
  <si>
    <t>5.1.2.</t>
  </si>
  <si>
    <t>Tuua välja formaalhariduses (seejuures eraldi alushariduses ja põhihariduses) töötavate õpetajate arv ja formaalharidust omandavate õpilaste arv ühe õpetaja kohta (eraldi alushariduse ja põhihariduse lõikes). Samuti hinnata kvalifikatsiooninõuetele vastavate õpetajate osakaalu kõikidest õpetajatest.
Anda KOV-i formaalhariduse tööjõu olukorra ülevaade järgmiste küsimuste abil:
1) Kas õpetajatele (nii alus- kui põhiharidus) on loodud võimalused enese erialaseks täiendamiseks? Kas KOV finantseerib nende täienduskoolitusi?
2) Hinnake, milline on tööjõu liikuvus - kas õpetajad lahkuvad sageli töölt?
3) Milline on õpetajate keskmine tööstaaž? Keskmine iga? Kas see on probleemiks?
4) Kas ja millistest lastega töötavatest spetsialistidest on KOV-is puudus (nt konkreetse eriala õpetajatest, tugipersonalist)? Palun põhjendada.</t>
  </si>
  <si>
    <t>5.1.3.</t>
  </si>
  <si>
    <t>Esitada järgnevad statistilised näitajad: noorsootöötajate arv, laste arv noorsootöötaja kohta, noorsootöötaja kutsega noorsootöötajate arv, noorsootöö kutsega noorsootöötajate osakaal. 
Hinnata järgnevaid punkte:
a) Noorsootöötajad (sh vabatahtlik noorsootöö personal) täidavad seadusest tulenevaid nõudeid.
b) Noorsootöötajad (sh vabatahtlik noorsootöö personal) täidavad noorsootöötaja kutsestandardist tulenevaid ja muid tegevuse ohutusega seotud nõudeid (nt noorte- ja projektlaagri juhataja ning kasvataja kvalifikatsiooninõudeid, suurema riskiga tegevuste puhul tegevuse ohutustehnika ja esmaabinõudeid, Euroopa Noorte Info ja Nõustamise Agentuuri Eryica nõudeid, nõustaja kutsestandardi nõudeid).
c) Noorsootöötajad (sh vabatahtlik noorsootöö personal) täiendavad end järjepidevalt erialakursustel ja täienduskoolitustel. KOV-il on läbimõeldud koolituskord.</t>
  </si>
  <si>
    <t>5.1.4.</t>
  </si>
  <si>
    <t>Kirjeldada, kas ja kuidas KOV kaasab lastega töötavaid spetsialiste (sh õpetajaid, lastekaitsetöötajaid, noorsootöötajaid, arste, psühholooge, erinevaid nõustajaid jt) KOV-i otsustusprotsessidesse.</t>
  </si>
  <si>
    <t>5.2.</t>
  </si>
  <si>
    <t>5.2.1.</t>
  </si>
  <si>
    <t>Hinnata üldist koostöö toimimist (mõeldud on nii universaalset ennetust kui ka haavatavate ja riskis olevate lastega tegelemist) vastates järgmistele küsimustele:
a) Kas KOV-is tehakse ennetustegevuste alal koostööd erinevate valdkondade ja asutuste vahel (sh tervishoid, haridus, lastehoid, sisekaitse, hoolekanne, noorsootöö)? Palun nimetada need valdkonnad ja asutused.
b) Kas koostööd tehakse laste heaolu valdkonna planeerimise eesmärgil?
c) Kas toimuvad ennetustegevuste alased arutelud, seminarid või koosolekud erinevate valdkondade ja asutuste töötajate (nt kasvatajad, õpetajad, vallavalitsus, politsei, noorsootöötajad) ühises koosseisus?
d) Kes on koostöö planeerimisse kaasatud? Kas kaasatakse nii juhtivatel positsioonidel olevaid isikuid kui ka spetsialiste?
e) Kas on loodud ennetustegevuste tegevuskava, sh on selge rollijaotus ja on määratud vastutajad tegevuste elluviimiseks?
f) Koostöövõrgustikus analüüsitakse konkreetseid abivajavate laste juhtumeid ja arvestatakse seda ennetustegevuste tegevuskava koostamisel?</t>
  </si>
  <si>
    <t>5.3.</t>
  </si>
  <si>
    <t>5.3.1.</t>
  </si>
  <si>
    <t>3,5 - 4,0</t>
  </si>
  <si>
    <t>1,5 - 2,5</t>
  </si>
  <si>
    <t>2,5 - 3,5</t>
  </si>
  <si>
    <t>1 - 1,5</t>
  </si>
  <si>
    <t>Kokkuvõttev hinnang (sh koondhinnangu täpsustus, selgitus või muu kommentaar)</t>
  </si>
  <si>
    <t>Kokkuvõttev hinnang (sh koondhinnangu täpsustus, selgitus või muu kommentaar):</t>
  </si>
  <si>
    <t>STATISTIKA</t>
  </si>
  <si>
    <t>2.2.2 Noorte kaasatus noorsootöösse</t>
  </si>
  <si>
    <t>2.3.2 Koolitranspordi korraldus</t>
  </si>
  <si>
    <t>4.2.10 Kuritegevus</t>
  </si>
  <si>
    <t>5.1.1 Lastekaitsespetsialistide olemasolu ja kvalifikatsioon</t>
  </si>
  <si>
    <t>Sihttase i2.2.2</t>
  </si>
  <si>
    <t>Sihttase i2.2.3</t>
  </si>
  <si>
    <t>1) Noori huvikooli kohta</t>
  </si>
  <si>
    <t>SKA (andmepäring)</t>
  </si>
  <si>
    <t>PPA (andmepäring)</t>
  </si>
  <si>
    <t>KOONDHINNANG ALAEESMÄRGI E1.1 TÄITMISELE</t>
  </si>
  <si>
    <t>Anda KOV-i formaalhariduse tööjõu olukorra ülevaade järgmiste küsimuste abil:
1) Kas õpetajatele (nii alus- kui põhiharidus) on loodud võimalused enese erialaseks täiendamiseks? Kas KOV finantseerib nende täienduskoolitusi?
2) Milline on tööjõu liikuvus - kas õpetajad lahkuvad sageli töölt?
3) Milline on õpetajate keskmine tööstaaž? Keskmine iga? Kas see on probleemiks?
4) Kas ja millistest lastega töötavatest spetsialistidest on KOV-is puudus (nt konkreetse eriala õpetajatest, tugipersonalist)? Palun põhjendada.</t>
  </si>
  <si>
    <t>Kirjeldada noorsootöötajate professionaalsust ja täiendusõppel osalemist järgmiste küsimuste abil:
1) Noorsootöötajad (sh vabatahtlik noorsootöö personal) täidavad seadusest tulenevaid nõudeid.
2) Noorsootöötajad (sh vabatahtlik noorsootöö personal) täidavad noorsootöötaja kutsestandardist tulenevaid vabatahtlikke ja muid tegevuse ohutusega seotud kohustuslikke nõudeid (nt noorte- ja projektlaagri juhataja ning kasvataja kvalifikatsiooninõudeid, suurema riskiga tegevuste puhul tegevuse ohutustehnika ja esmaabinõudeid, Euroopa Noorte Info ja Nõustamise Agentuuri Eryica nõudeid, nõustaja kutsestandardi nõudeid).
3) Noorsootöötajad (sh vabatahtlik noorsootöö personal) täiendavad end järjepidevalt erialakursustel ja täienduskoolitustel. KOV-il on läbimõeldud koolituskord.
4) Kas noorsootöötaja  kvalifikatsioon vastab Lastekaitseseaduse § 20 nõuetele?</t>
  </si>
  <si>
    <t>Kirjeldada KOV-i tegevust seoses vanemlust toetavate programmidega vastates järgmistele küsimustele:
a) Kas KOV-is pakutakse lapsevanematele vanemlust toetavaid programme?
b) Kui pakutakse, siis milliseid programme ja kui sageli (kui suurele sihtrühmale aasta lõikes)?
c) Kas programmid vastavad sisuliselt vajadusele ja on piisavad?
d) Kas programmides saavad osaleda ka vanemad, kes ei kuulu riskirühmadesse?
e) Kas pakkumise osas on tehtud/plaanis teha koostööd naaber KOV-idega?
f) Kas programme viiakse ellu: projektipõhiselt, KOV-i eelarvest ja/ või muudest vahenditest?</t>
  </si>
  <si>
    <t>Kirjeldada KOV-i tegevust seoses laste ja perede toetamiseks vajalike eelduste ja tingimuste (sh huvide ja rahulolu) hindamisel järgmiste suunavate eesmärkide abil:
1) Regulaarselt kogutakse andmeid laste heaolu olukorra kohta (nii lastega perede kui ka vahetult laste enda käest).
2) Regulaarselt tehakse uuringuid (sh küsitlusi) laste vajaduste ja huvide kohta info kogumiseks (sh lastega perede ja vahetult laste enda käest)
3) Kogutakse andmeid laste huvide, vajaduste ja rahulolu kohta, kogutud andmeid analüüsitakse ning selle põhjal viiakse läbi parendustegevusi. 
4) Laste prioriteetide seadmisel on lähtutud KOV-i laste olukorrast ja vajadustest ning konkreetse piirkonna eripärast.  
Indikaator on täidetud kui KOV-il on ülevaade enda laste olukorrast, vajadustest ja konkreetse piirkonna eripärast ning KOV on neid laste heaolu tegevuste planeerimisel arvestanud.</t>
  </si>
  <si>
    <t>Kirjeldada KOV-i lastekaitse funktsiooni täitmist tuginedes järgmistele teemadele:
1) Kas KOV-is on täiskoormusega lastekaitsetöötaja(d) või täidab seda funktsiooni teisel ametipostil olev isik?
2) Kas laste arvu suhe lastekaitsetöötaja kohta on optimaalne ning rahuldab vajaduse (vastavalt lastekaitse kontseptsioonile on soovituslik suhe 1:1000)? 
3) Kas lastekaitsetöötaja jõuab abivajavate lastega tegelemisele lisaks tegeleda ka ennetustööga?
4) Kas lastekaitsetöötaja kvalifikatsioon vastab Lastekaitseseaduse § 20 nõuetele?
5) Kas KOV toetab kvalifikatsiooni tõstmist, töötaja individuaalset arengut?
6) Kas lastekaitse on tagatud piisaval tasemel või esineb vajakajäämisi (nt lastekaitsetöötaja ei jõua katta valdkonna vajadust)?
7) Kas KOV toetab oma lastekaitsetöötaja töönõustamisele suunamist?</t>
  </si>
  <si>
    <t>Kirjeldada KOV-i tegevusi keskharidust omandavate õpilaste toetamisel.
1) Kuidas KOV toetab keskharidust omandavaid õpilasi? Kui tugi erineb, siis tooge erinevused eraldi välja kutsehariduse ja üldkeskhariduse lõikes (nt ühistranspordi kompensatsioon). 
2) Kas KOV suunab oma kogukonna laste edasisi karjäärivalikuid soodustades hilisemat töö saamist KOV-is? Kuidas?
3) Kuivõrd kutsehariduses õppijate riskikäitumine on kõrgem, siis kas KOV osutab neile täiendavat tähelepanu/teenuseid vmt?</t>
  </si>
  <si>
    <r>
      <t>Kirjeldada abivajavate lastele suunatud tuge järgmiste küsimuste abil:</t>
    </r>
    <r>
      <rPr>
        <b/>
        <sz val="8"/>
        <color theme="1"/>
        <rFont val="EYInterstate Light"/>
        <charset val="186"/>
      </rPr>
      <t xml:space="preserve">
</t>
    </r>
    <r>
      <rPr>
        <sz val="8"/>
        <color theme="1"/>
        <rFont val="EYInterstate Light"/>
        <charset val="186"/>
      </rPr>
      <t>a) Kas KOV seirab oma kogukonda tuvastamaks abivajavaid lapsi (sh vanemlikku hooletusse jäetud lapsi, perest eraldatud lapsi)?
b) Kas abivajavatele lastele on abi tagatud? 
c) Milliseid teenuseid (või tegevusi) osutab KOV abivajavate lastega (sh vanemlikku hooletusse jäetud ja perest eraldatud lapsed) tegelemisel? 
d) Mis on olnud põhjused perest eraldamiseks ning kuhu on lapsed paigututud (kas on institutsionaalne või mitte-institutsionaalne)?
e) kui palju on KOV-is lapsi (ja mis vanuses), kes veedavad kodus suure osa ajast iseseisvalt (ilma vanemateta, sh vanemad on kaugel/välismaal tööl). Kui olukord on aastatega muutunud, siis tuua välja võimalikud põhjused. Võib kirjeldada juhtumipõhiselt.</t>
    </r>
  </si>
  <si>
    <t>Hinnangute skaala:</t>
  </si>
  <si>
    <r>
      <rPr>
        <b/>
        <sz val="8"/>
        <color theme="1"/>
        <rFont val="EYInterstate Light"/>
        <charset val="186"/>
      </rPr>
      <t>Pigem halb</t>
    </r>
    <r>
      <rPr>
        <sz val="8"/>
        <color theme="1"/>
        <rFont val="EYInterstate Light"/>
        <charset val="186"/>
      </rPr>
      <t xml:space="preserve"> - olukord on pigem halb, teenused/tegevused on küll olemas, kuid esineb puudusi mitmetes aspektides</t>
    </r>
  </si>
  <si>
    <t>n/a; andmed puuduvad vmt</t>
  </si>
  <si>
    <t>sisestusväli (täidetakse profiili vormi täitja poolt)</t>
  </si>
  <si>
    <t>KOONDHINNANG EESMÄRGI E1.2 TÄITMISELE</t>
  </si>
  <si>
    <t>KOONDHINNANG EESMÄRGI E1.3 TÄITMISELE</t>
  </si>
  <si>
    <t>KOONDHINNANG EESMÄRGI E2.1 TÄITMISELE</t>
  </si>
  <si>
    <t>KOONDHINNANG EESMÄRGI E2.2 TÄITMISELE</t>
  </si>
  <si>
    <t>KOONDHINNANG EESMÄRGI E2.3 TÄITMISELE</t>
  </si>
  <si>
    <t>KOONDHINNANG EESMÄRGI E3.1 TÄITMISELE</t>
  </si>
  <si>
    <t>KOONDHINNANG EESMÄRGI E3.2 TÄITMISELE</t>
  </si>
  <si>
    <t>KOONDHINNANG EESMÄRGI E4.1 TÄITMISELE</t>
  </si>
  <si>
    <t>KOONDHINNANG EESMÄRGI E4.2 TÄITMISELE</t>
  </si>
  <si>
    <t>KOONDHINNANG EESMÄRGI E5.1 TÄITMISELE</t>
  </si>
  <si>
    <t>KOONDHINNANG EESMÄRGI E5.2 TÄITMISELE</t>
  </si>
  <si>
    <t>KOONDHINNANG EESMÄRGI E5.3 TÄITMISELE</t>
  </si>
  <si>
    <t>VIIDE</t>
  </si>
  <si>
    <t>Link</t>
  </si>
  <si>
    <t>i2.1.6</t>
  </si>
  <si>
    <t>Sissejuhatuseks</t>
  </si>
  <si>
    <t>Profiili koostamise etapid</t>
  </si>
  <si>
    <t>Praktilised juhised profiili töövormide täitmiseks</t>
  </si>
  <si>
    <t>Laste ja perede heaolu profiil</t>
  </si>
  <si>
    <t>JUHEND</t>
  </si>
  <si>
    <t>Lastele on tagatud mitmekülgsed arengut toetavad tingimused</t>
  </si>
  <si>
    <t>E2.1 Kõikidele lastele on loodud tingimused omandada alus- ja põhiharidus, soovijatele on kättesaadav kesk- ja kutseharidus</t>
  </si>
  <si>
    <t>Kõikidele lastele on loodud tingimused omandada alus- ja põhiharidus, soovijatele on kättesaadav kesk- ja kutseharidus</t>
  </si>
  <si>
    <t>E2.2 Lastele on loodud mitmekülgsed mitteformaalse õppimise võimalused ning tingimused osalus- ja kuuluvuskogemuse saamiseks</t>
  </si>
  <si>
    <t>Abivajavatele lastele on loodud tingimused probleemidega toimetulekuks</t>
  </si>
  <si>
    <t>E3.2 Abivajavatele lastele on loodud tingimused probleemidega toimetulekuks</t>
  </si>
  <si>
    <t>Lastele on tagatud turvaline elukeskkond (nt asutused ja avalik ruum on tervislikud ja turvalised, loodud on võimalused erivajadustega inimestele)</t>
  </si>
  <si>
    <t>E4.2 Lastele on tagatud turvaline elukeskkond (nt asutused ja avalik ruum on tervislikud ja turvalised, loodud on võimalused erivajadustega inimestele)</t>
  </si>
  <si>
    <t>Allikas</t>
  </si>
  <si>
    <t>Laste arv: 0-17-aastased kokku ja vanusevahemike lõikes.</t>
  </si>
  <si>
    <t>Laste arv ja osakaal rahvastikust</t>
  </si>
  <si>
    <t>E 2.1 Kõikidele lastele on loodud tingimused omandada alus- ja põhiharidus, soovijatele on kättesaadav kesk- ja kutseharidus</t>
  </si>
  <si>
    <t>Esitada perest eraldatud laste arv - mitteinstitutsionaalse ja institutsionaalsel asendushooldusel viibivate laste arv</t>
  </si>
  <si>
    <t>Eesmärgi keskmine</t>
  </si>
  <si>
    <t>Parendamist vajavad aspektid</t>
  </si>
  <si>
    <t>TÄIDETAKSE PILOOTPROJEKTI KÄIGUS</t>
  </si>
  <si>
    <t>Kavandatavad tegevused (eesmärgi osas)</t>
  </si>
  <si>
    <t>Vastutaja + kaasvastutajad</t>
  </si>
  <si>
    <t>Tähtaeg/Ajavahemik</t>
  </si>
  <si>
    <t>Eeldatav eelarve, rahastamine</t>
  </si>
  <si>
    <r>
      <rPr>
        <b/>
        <sz val="8"/>
        <color theme="1"/>
        <rFont val="EYInterstate Light"/>
        <charset val="186"/>
      </rPr>
      <t>Väga hea</t>
    </r>
    <r>
      <rPr>
        <sz val="8"/>
        <color theme="1"/>
        <rFont val="EYInterstate Light"/>
        <charset val="186"/>
      </rPr>
      <t xml:space="preserve"> - olukord on väga hea, teenus/tegevus on väga hästi korraldatud, kvaliteetne, kättesaadav ja tõhus; samuti märkida "väga hea", kui teenuse/tegevuse järele puudub KOV-is vajadus, kuid on võimekus vajaduse ilmnemisele reageerimiseks</t>
    </r>
  </si>
  <si>
    <r>
      <rPr>
        <b/>
        <sz val="8"/>
        <color theme="1"/>
        <rFont val="EYInterstate Light"/>
        <charset val="186"/>
      </rPr>
      <t>Pigem hea</t>
    </r>
    <r>
      <rPr>
        <sz val="8"/>
        <color theme="1"/>
        <rFont val="EYInterstate Light"/>
        <charset val="186"/>
      </rPr>
      <t xml:space="preserve"> - olukord on pigem hea, teenused/tegevused on üldiselt hästi korraldatud, kuid esineb puudusi üksikutes aspektides</t>
    </r>
  </si>
  <si>
    <r>
      <rPr>
        <b/>
        <sz val="8"/>
        <color theme="1"/>
        <rFont val="EYInterstate Light"/>
        <charset val="186"/>
      </rPr>
      <t>Väga halb</t>
    </r>
    <r>
      <rPr>
        <sz val="8"/>
        <color theme="1"/>
        <rFont val="EYInterstate Light"/>
        <charset val="186"/>
      </rPr>
      <t xml:space="preserve"> - olukord on väga halb - teenus/tegevus sisuliselt puudub, kuigi selle järele on vajadus või teenus/tegevus on sisuliselt olemas, kuid ei vasta vajadustele (esineb olulisi puudusi).</t>
    </r>
  </si>
  <si>
    <t>TÄIDETAKSE PÄRAST PILOOTPROJEKTI TEGEVUSKAVA KOOSTAMISEKS</t>
  </si>
  <si>
    <t>Sisestusväli</t>
  </si>
  <si>
    <r>
      <rPr>
        <b/>
        <sz val="11"/>
        <color theme="1"/>
        <rFont val="EYInterstate Light"/>
        <charset val="186"/>
      </rPr>
      <t xml:space="preserve">1. Ettevalmistavad tegevused:
   </t>
    </r>
    <r>
      <rPr>
        <i/>
        <sz val="11"/>
        <color theme="1"/>
        <rFont val="EYInterstate Light"/>
        <charset val="186"/>
      </rPr>
      <t>a. Profiili koostamise algatamine (juhtkonnaga kooskõlastamine, vastutaja määramine)
   b. Profiili koostamise töörühma moodustamine (meeskonna komplekteerimine, liikmetega
       kooskõlastamine, koolitusel osalejate määramine)
   c. Profiili koostamise koolitusel osalemine 
   d. Töörühma avakohtumine, mille käigus jagatakse ülesanded ja lepitakse kokku täpne tegevus- ja ajakava.</t>
    </r>
    <r>
      <rPr>
        <b/>
        <sz val="11"/>
        <color theme="1"/>
        <rFont val="EYInterstate Light"/>
        <charset val="186"/>
      </rPr>
      <t xml:space="preserve"> 
2. Lapse ja perede heaolu profiili koostamine (põhitegevused): 
   </t>
    </r>
    <r>
      <rPr>
        <i/>
        <sz val="11"/>
        <color theme="1"/>
        <rFont val="EYInterstate Light"/>
        <charset val="186"/>
      </rPr>
      <t xml:space="preserve">a. Profiili sisestusvormi täitmine, st indikaatoritele vastamine (toimub individuaalselt meeskonnaliikmete 
       poolt vastavalt avakohtumisel kokkulepitud tööjaotusele)
   b. Sisestusvormi konsolideerimine – erinevate meeskonnaliikmete poolt täidetud osade kokkutõstmine ühte 
       vormi, sisestusväljade stiili ühtlustamine
   c. Töörühma kohtumine tulemuste valideerimiseks ja formuleerimiseks
   d. Profiili vormistamine ja SKA LKÜ-le edastamine
   e. Avalikkuse teavitamine profiili tulemustest
</t>
    </r>
    <r>
      <rPr>
        <b/>
        <sz val="11"/>
        <color theme="1"/>
        <rFont val="EYInterstate Light"/>
        <charset val="186"/>
      </rPr>
      <t xml:space="preserve">
3.  Parendustegevuste kavandamine ja tulemustest teavitamine:</t>
    </r>
    <r>
      <rPr>
        <b/>
        <i/>
        <sz val="11"/>
        <color theme="1"/>
        <rFont val="EYInterstate Light"/>
        <charset val="186"/>
      </rPr>
      <t xml:space="preserve">
   </t>
    </r>
    <r>
      <rPr>
        <i/>
        <sz val="11"/>
        <color theme="1"/>
        <rFont val="EYInterstate Light"/>
        <charset val="186"/>
      </rPr>
      <t>a. Parendustegevuste tegevuskava koostamine
   b. Sihtrühmade teavitamine kavandatavatest tegevustest</t>
    </r>
  </si>
  <si>
    <r>
      <rPr>
        <u/>
        <sz val="11"/>
        <color theme="1"/>
        <rFont val="EYInterstate Light"/>
        <charset val="186"/>
      </rPr>
      <t xml:space="preserve">Töölehtede värviloogika on järgmine: </t>
    </r>
    <r>
      <rPr>
        <sz val="8"/>
        <color theme="1"/>
        <rFont val="EYInterstate Light"/>
        <charset val="186"/>
      </rPr>
      <t xml:space="preserve">
</t>
    </r>
    <r>
      <rPr>
        <sz val="11"/>
        <color theme="1"/>
        <rFont val="EYInterstate Light"/>
        <charset val="186"/>
      </rPr>
      <t xml:space="preserve">
► </t>
    </r>
    <r>
      <rPr>
        <b/>
        <sz val="11"/>
        <color theme="1"/>
        <rFont val="EYInterstate Light"/>
        <charset val="186"/>
      </rPr>
      <t xml:space="preserve">Pruuniga </t>
    </r>
    <r>
      <rPr>
        <sz val="11"/>
        <color theme="1"/>
        <rFont val="EYInterstate Light"/>
        <charset val="186"/>
      </rPr>
      <t xml:space="preserve">on tähistatud sissejuhatava informatsiooniga töölehed (juhend ja profiili sisukord, sh eesmärgipuu ja indikaatorid).
► </t>
    </r>
    <r>
      <rPr>
        <b/>
        <sz val="11"/>
        <color theme="1"/>
        <rFont val="EYInterstate Light"/>
        <charset val="186"/>
      </rPr>
      <t>Rohelisega</t>
    </r>
    <r>
      <rPr>
        <sz val="11"/>
        <color theme="1"/>
        <rFont val="EYInterstate Light"/>
        <charset val="186"/>
      </rPr>
      <t xml:space="preserve"> on tähistatud profiili koostaja sisendit nõudvad töölehed (KOV-i sisestusvorm ja tegevuskava). Profiili koostaja sisestab andmeid Exceli dokumenti ainult nendel töölehtedel. Kõik teised töölehed on informatiivsed ja/või automaatselt uuenevad, mistõttu vormi toimimise huvides ei ole soovitatav nende töölehtede sisu muuta.
► </t>
    </r>
    <r>
      <rPr>
        <b/>
        <sz val="11"/>
        <color theme="1"/>
        <rFont val="EYInterstate Light"/>
        <charset val="186"/>
      </rPr>
      <t>Hallil</t>
    </r>
    <r>
      <rPr>
        <sz val="11"/>
        <color theme="1"/>
        <rFont val="EYInterstate Light"/>
        <charset val="186"/>
      </rPr>
      <t xml:space="preserve"> taustal on toodud summaarne Eesti statistika nende indikaatorite osas, mis näevad ette KOV-i näitajate võrdlust Eesti keskmisega. 
► </t>
    </r>
    <r>
      <rPr>
        <b/>
        <sz val="11"/>
        <color theme="1"/>
        <rFont val="EYInterstate Light"/>
        <charset val="186"/>
      </rPr>
      <t>Sinisega</t>
    </r>
    <r>
      <rPr>
        <sz val="11"/>
        <color theme="1"/>
        <rFont val="EYInterstate Light"/>
        <charset val="186"/>
      </rPr>
      <t xml:space="preserve"> tähistatud töölehed kajastavad erinevaid jooniseid, mis visualiseerivad kvantitatiivseid tulemusi – neid jooniseid saab hiljem kasutada lõppraporti tekstiversioonis (profiili tulemusi kajastav dokument). Kontekstiliste näitajate (nt rahvaarv, iive) joonised on toodud lehel „LPP raport_kontekst“. Tulemuste lehel („LPP raport_tulemused“) kajastuvad profiili eesmärkidega seotud statistiliste näitajate joonised.</t>
    </r>
  </si>
  <si>
    <t>Demograafiline kontekst</t>
  </si>
  <si>
    <t>Sotsiaalmajanduslik kontekst</t>
  </si>
  <si>
    <t>0.6 KOV-i eelarve</t>
  </si>
  <si>
    <t>Laste ja perede heaolu profiili statistiliste näitajate ja alaeesmärkide hinnangute raport</t>
  </si>
  <si>
    <t>2.2.3 Noorsootöö kättesaadavus KOV-is</t>
  </si>
  <si>
    <t>1) puudega ja psüühikahäiretega laste arv, 0–7-aastased</t>
  </si>
  <si>
    <t>2) puudega ja psüühikahäiretega laste arv, 8–17-aastased</t>
  </si>
  <si>
    <t>E5 Laste ja perede heaolu tagamine toimub kvalifitseeritud spetsialistide poolt ja erinevate valdkondade koostöös</t>
  </si>
  <si>
    <t>Laste ja perede heaolu tagamine toimub kvalitfitseeritud spetsialistide poolt ja erinevate valdkondade koostöös</t>
  </si>
  <si>
    <t>laste arv 0–17 (k.a)</t>
  </si>
  <si>
    <t xml:space="preserve">tööealine elanikkond (vanuses 15–64)  </t>
  </si>
  <si>
    <t xml:space="preserve">koolieelsete laste arv 0–6 (k.a) </t>
  </si>
  <si>
    <t>noorte arv 7–26 (k.a)</t>
  </si>
  <si>
    <t>vanuserühm 0–4 a</t>
  </si>
  <si>
    <t>vanuserühm 5–9 a</t>
  </si>
  <si>
    <t>vanuserühm 10–14 a</t>
  </si>
  <si>
    <t>vanuserühm 15–19 a</t>
  </si>
  <si>
    <t>KOKKU 0–19 a</t>
  </si>
  <si>
    <t>registreeritud töötute osakaal kogu tööealisest elanikkonnast (vanuses 16–65)</t>
  </si>
  <si>
    <t>puudega ja psüühikahäiretega laste arv, 0–7-aastased</t>
  </si>
  <si>
    <t>puudega ja psüühikahäiretega laste arv, 8–17-aastased</t>
  </si>
  <si>
    <t>liikumispuudegaa laste arv, 0–7-aastased</t>
  </si>
  <si>
    <t>vaimupuudega  laste arv, 0–7-aastased</t>
  </si>
  <si>
    <t>kuulmispuudega laste arv, 0–7-aastased</t>
  </si>
  <si>
    <t>nägemispuudega laste arv, 0–7-aastased</t>
  </si>
  <si>
    <t>liitpuudega laste arv, 0–7-aastased</t>
  </si>
  <si>
    <t>psüühikahäiretega (sh käitumishäired) laste arv, 0–7-aastased</t>
  </si>
  <si>
    <t>muu puudega laste arv, 0–7-aastased</t>
  </si>
  <si>
    <t>keele- ja kõnepuudega  laste arv, 0–7-aastased</t>
  </si>
  <si>
    <t>liikumispuudegaa laste arv, 8–17-aastased</t>
  </si>
  <si>
    <t>vaimupuudega  laste arv, 8–17-aastased</t>
  </si>
  <si>
    <t>kuulmispuudega laste arv, 8–17-aastased</t>
  </si>
  <si>
    <t>nägemispuudega laste arv, 8–17-aastased</t>
  </si>
  <si>
    <t>liitpuudega laste arv, 8–17-aastased</t>
  </si>
  <si>
    <t>psüühikahäiretega (sh käitumishäired) laste arv, 8–17-aastased</t>
  </si>
  <si>
    <t>keele- ja kõnepuudega  laste arv, 8–17-aastased</t>
  </si>
  <si>
    <t>muu puudega laste arv, 8–17-aastased</t>
  </si>
  <si>
    <t>liikumispuudega laste arv, 0–7-aastased</t>
  </si>
  <si>
    <t>liikumispuudega laste arv, 8–17-aastased</t>
  </si>
  <si>
    <t>Esitada laste arv formaalhariduses haridusastme lõikes (alusharidus, esimene, teine ja kolmas kooliaste).</t>
  </si>
  <si>
    <t>Kui kordaja on üle 1, siis see näitab, et KOV-ist väljaspool formaalharidust omandamas käivate laste hulk on suurem kui KOV-is asuvates haridusasutustes käivate laste hulk ja vastupidi.</t>
  </si>
  <si>
    <r>
      <t>Esitada</t>
    </r>
    <r>
      <rPr>
        <b/>
        <sz val="8"/>
        <rFont val="EYInterstate Light"/>
        <charset val="186"/>
      </rPr>
      <t xml:space="preserve"> KOV-i laste arv</t>
    </r>
    <r>
      <rPr>
        <sz val="8"/>
        <rFont val="EYInterstate Light"/>
        <charset val="186"/>
      </rPr>
      <t xml:space="preserve"> lastehoidudes ja haridusasutustes (sh ka teistes KOV-ides käivad lapsed) haridusastme lõikes (alusharidus, esimene, teine ja kolmas kooliaste).</t>
    </r>
  </si>
  <si>
    <r>
      <t xml:space="preserve">Esitada </t>
    </r>
    <r>
      <rPr>
        <b/>
        <sz val="8"/>
        <rFont val="EYInterstate Light"/>
        <charset val="186"/>
      </rPr>
      <t>laste arv KOV-i territooriumil asuvates</t>
    </r>
    <r>
      <rPr>
        <sz val="8"/>
        <rFont val="EYInterstate Light"/>
        <charset val="186"/>
      </rPr>
      <t xml:space="preserve"> lastehoidudes ja haridusasutustes (sh ka teistest KOV-idest pärit lapsed) haridusastme lõikes (alusharidus, esimene, teine ja kolmas kooliaste).</t>
    </r>
  </si>
  <si>
    <t>orvude, vanemliku hoolitsuseta ja abivajavate laste arv (lapsed, kes jäid aruandeaasta lõpuks arvele)</t>
  </si>
  <si>
    <t>Tuua välja formaalhariduses töötavate õpetajate arv ja laste arv ühe õpetaja kohta. Samuti välja tuua kvalifikatsiooninõuetele vastavate õpetajate osakaal kõikidest õpetajatest.</t>
  </si>
  <si>
    <t>Tuua välja formaalhariduses töötavate õpetajate arv ja laste arv ühe õpetaja kohta. Samuti hinnata kvalifikatsiooninõuetele vastavate õpetajate osakaal kõikidest õpetajatest.</t>
  </si>
  <si>
    <t>ülalpeetavate määr</t>
  </si>
  <si>
    <t>sünnid</t>
  </si>
  <si>
    <t>surmad</t>
  </si>
  <si>
    <t>loomulik iive</t>
  </si>
  <si>
    <t>iibe kordaja</t>
  </si>
  <si>
    <t>eesti keel</t>
  </si>
  <si>
    <t>vene keel</t>
  </si>
  <si>
    <t>muu keel (v.a eesti ja vene)</t>
  </si>
  <si>
    <t>eesti keelt emakeelena mitterääkivate osakaal (%)</t>
  </si>
  <si>
    <t>alghariduseta + algharidus + põhihariduseta kutseharidus + üldpõhiharidus + põhiharidus + kutseharidus põhihariduse baasil</t>
  </si>
  <si>
    <t>osakaal</t>
  </si>
  <si>
    <t xml:space="preserve">kutseharidus koos keskharidusega + üldkeskharidus + kutseharidus keskhariduse baasil + rakenduskõrgharidus või keskeriharidus pärast keskharidust + keskeriharidus pärast põhiharidust  </t>
  </si>
  <si>
    <t>akadeemiline kõrgharidus + doktorikraad</t>
  </si>
  <si>
    <t>laste surmade arv (0–17a)</t>
  </si>
  <si>
    <t>lastehoid</t>
  </si>
  <si>
    <t>alusharidus</t>
  </si>
  <si>
    <t>kordaja</t>
  </si>
  <si>
    <t>alushariduses ja lastehoius osalevate laste osakaal</t>
  </si>
  <si>
    <t>kutseharidust omandavate laste arv</t>
  </si>
  <si>
    <t>kutseharidust omandavate laste osakaal</t>
  </si>
  <si>
    <t>üldkeskharidust omandavate laste osakaal</t>
  </si>
  <si>
    <t>koolikohustuslike laste arv</t>
  </si>
  <si>
    <t>koolikohustuse täitjate arv</t>
  </si>
  <si>
    <t>koolikohustuse täitnud (omandanud põhihariduse või saanud õppeaasta jooksul 17-aastasteks) elanike arv</t>
  </si>
  <si>
    <t>koolikohustust mittetäitvate elanike osakaal</t>
  </si>
  <si>
    <t>koolieelsetes lasteasutustes osalevate HEV laste arv</t>
  </si>
  <si>
    <t>noorsootöösse kaasatud noorte osakaal (% noorte koguarvust)</t>
  </si>
  <si>
    <t xml:space="preserve">noori huvikooli kohta </t>
  </si>
  <si>
    <t>noortekeskuste arv</t>
  </si>
  <si>
    <t>noori noortekeskuse kohta</t>
  </si>
  <si>
    <t xml:space="preserve">maakondlikus noortekogus osalevate noorte osakaal </t>
  </si>
  <si>
    <t>kooli tervishoiutöötaja (kooliõde, terviseedendaja vms)</t>
  </si>
  <si>
    <t>psühholoog</t>
  </si>
  <si>
    <t>eripedagoog (va logopeed)</t>
  </si>
  <si>
    <t>logopeed</t>
  </si>
  <si>
    <t>sotsiaalpedagoog</t>
  </si>
  <si>
    <t>pikapäevarühm</t>
  </si>
  <si>
    <t>õpilaskodu</t>
  </si>
  <si>
    <t>karjäärinõustamine ja karjääriinfo</t>
  </si>
  <si>
    <t>koolitransporti kasutavate õpilaste arv</t>
  </si>
  <si>
    <t>registreeritud hädaohus olevate laste juhtumite arv</t>
  </si>
  <si>
    <t>alaealiste poolt toimepandud väärtegude arv</t>
  </si>
  <si>
    <t>alaealiste poolt toimepandud kuritegude arv</t>
  </si>
  <si>
    <t>registreeritud isikuvastaste kuritegude arv</t>
  </si>
  <si>
    <t>kuritegude arv 1000 elaniku kohta</t>
  </si>
  <si>
    <t>lastekaitseametnike arv</t>
  </si>
  <si>
    <t>laste arv lastekaitseametniku kohta</t>
  </si>
  <si>
    <t>noorsootöötajate arv</t>
  </si>
  <si>
    <t>laste arv noorsootöötaja kohta</t>
  </si>
  <si>
    <t>noorsootöötaja kutsetunnistuse või erialase kõrgharidusega noorsootöötajate arv</t>
  </si>
  <si>
    <t>noorsootöötaja kutsetunnistuse või erialase kõrgharidusega noorsootöötajate osakaal</t>
  </si>
  <si>
    <t>laste osakaal rahvastikust</t>
  </si>
  <si>
    <t>alghariduseta + algharidus + põhihariduseta kutseharidus, + üldpõhiharidus, põhiharidus ja kutseharidus</t>
  </si>
  <si>
    <t>laste surmade arv (0–17 a)</t>
  </si>
  <si>
    <t>lähisuhtevägivalla käigus toime pandud kuriteojuhtumid</t>
  </si>
  <si>
    <t>üldkeskharidust omandavate laste arv</t>
  </si>
  <si>
    <t>üldharidust omandavate laste osakaal</t>
  </si>
  <si>
    <t xml:space="preserve"> noorsootöösse kaasatud noorte osakaal (% noorte koguarvust)</t>
  </si>
  <si>
    <t>huvikoole kokku</t>
  </si>
  <si>
    <t>süütegude (väär- ja kuriteod) arv 1000 lapse kohta</t>
  </si>
  <si>
    <t>Statistikaamet (andmepäring)</t>
  </si>
  <si>
    <t>HTM (andmepäring)</t>
  </si>
  <si>
    <t>üldkeskharidust omandavate laste arv (gümnaasiumis käivate laste arv)</t>
  </si>
  <si>
    <t>koolikohustuslike laste arv*</t>
  </si>
  <si>
    <t xml:space="preserve">huvikoolide arv </t>
  </si>
  <si>
    <t>Toimepandud õigusrikkumiste arv (väär- ja kuritegude lõikes); kordaja 1000 lapse kohta.</t>
  </si>
  <si>
    <t>Toimepandud õigusrikkumiste arv (väär- ja kuritegude lõikes)
kordaja 1000 lapse kohta</t>
  </si>
  <si>
    <t>registreeritud kuritegude arv (registreerimise aja järgi)</t>
  </si>
  <si>
    <t>TAI andmebaas, tabel LO02</t>
  </si>
  <si>
    <r>
      <t xml:space="preserve">Esitada koolikohustuslike laste arv, koolikohustuse täitjate arv ja koolikohustuse täitnud kuni 17-aastaste laste arv. Arvestada kõiki koolikohustusega lapsi, sh neid, kes käivad koolis mõnes teises kohalikus omavalitsuses. 
</t>
    </r>
    <r>
      <rPr>
        <i/>
        <sz val="7"/>
        <rFont val="EYInterstate Light"/>
        <charset val="186"/>
      </rPr>
      <t>Koolikohustuslik on laps, kes on enne käimasoleva aasta 1. oktoobrit saanud 7-aastaseks. Koolikohustus kestab kuni põhihariduse omandamiseni või 17-aastaseks saamiseni</t>
    </r>
  </si>
  <si>
    <t>Statistikaamet, tabel RR33</t>
  </si>
  <si>
    <t>Laste ja perede sotsiaalse kaitse kulud KOV-i eelarves (€)</t>
  </si>
  <si>
    <t>Tuua välja noorsootöösse kaasatud noorte osakaal.
NB! Noortevaldkona arengukava 2014-2020 sihttaseme eesmärk aastaks 2020: 60% (aastal 2012 oli üle-eestiline tase 42%)</t>
  </si>
  <si>
    <t xml:space="preserve">HTM (https://www.hm.ee/sites/default/files/2015-2016-oppeaasta_arvudes.pdf) </t>
  </si>
  <si>
    <t>Parendustegevuste väljatöötamine (leht "LPP TEGEVUSKAVA")</t>
  </si>
  <si>
    <t>Andmete analüüsimine ja järelduste tegemine (leht "KOV-i SISESTUSVORM")</t>
  </si>
  <si>
    <t>Profiili sisestusvormi täitmine (leht "KOV-i SISESTUSVORM")</t>
  </si>
  <si>
    <t>Laste ja perede heaolu arendamisel on oluline, et tehtavad otsused põhineksid teadmisel, et need toetavad laste ja perede heaolu ning omavad pikaajalist positiivset mõju. Selleks, et kavandada parendustegevusi ja langetada otsuseid teadmuspõhiselt on keskse tähtsusega hetkeolukorra kaardistus ja analüüs. Laste ja perede heaolu profiil on tööriist, mis aitab seda kohalikel omavalitsustel (edaspidi KOV) teha.
Laste ja perede heaolu profiili tööriist on koostatud Euroopa Majanduspiirkonna toetuste programmi „Riskilapsed ja –noored“ eelnevalt kindlaksmääratud projekti „Riskilaste ja –noorte tugisüsteemi väljaarendamine“ alaosa „Piirkondlike üksuste loomine laste ja perede toetamiseks“ raames.</t>
  </si>
  <si>
    <t xml:space="preserve">Sisestusvormi veergudes B–C on toodud indikaatorite ja statistiliste näitajate pealkirjad ning suunavad küsimused. Veergudes D–K on indikaatori sisestusväljad. Sisestusvormi täitmisel on oluline jälgida, et informatsioon sisestatakse vaid helesinisega tähistatud tabeli väljadesse. Kõik teised väljad on informatiivsed. 
Indikaatorite täitmisel tuleb silmas pidada, et vormis püstitatud küsimused ei ole ammendavad. Need on suunavad küsimused teatud olukorra või teenuse kirjeldamiseks. Seetõttu on oluline, et profiili täitja ei hoiaks rangelt kinni küsimuste struktuurist, vaid koostaks tervikliku olukorra/teenuse kirjelduse konkreetse indikaatori osas. Teisisõnu, profiili sisestusväljades ei tule anda jah-ei vastuseid, vaid kirjeldada täislausetega olukorda või teenust KOV-is (väiteid põhjendades ja selgitades). 
Lisaks tabeli sisestusväljadele tuleb kvalitatiivsete indikaatorite puhul märkida ka oma hinnang neljasel skaalal: väga hea, pigem hea, pigem halb ja väga halb (vt hinnangute skaala kirjeldusi SISESTUSVORM-i lehel). Hinnangud peavad olema kooskõlas tekstiväljas toodud kirjeldustega, ehk tekstiväli peab sisaldama informatsiooni, mis kajastab hinnangu põhjendust. Näiteks märkides hinnangu „väga hea“, peab tekstiväli sisaldama olukorra kirjeldust, mis tõendab, et teenus/tegevus on väga kvaliteetne, kättesaadav, tõhus jne. Hindamisel on oluline jälgida, et ühegi hinnatava teenuse või olukorra osas ei jääks hinnang märkimata – vastasel juhul ei kujune eesmärgi koondhinnangud korrektselt. Samuti tuleb jälgida, et iga hinnatava teema või teenuse kohta oleks märgitud ainult üks valikuvariant. Alljärgnevalt on toodud näide kvalitatiivsest indikaatorist. 
</t>
  </si>
  <si>
    <t>Indikaatorite kohta esitatud andmete põhjal tuuakse välja kokkuvõtlikud järeldused ja hinnangud iga alaeesmärgi kohta. Iga alaeesmärgi kohta tekib automaatne koondhinnangu väärtus, mis jääb vahemikku 1 kuni 4, kus 1 tähistab hinnangut „väga halb“ ja 4 hinnangut „väga hea“ (vt hinnangute skaala kirjeldust eelmisel lehel). Selle põhjal ja tekstilist kirjeldust arvestades tuleb kokkuvõtva hinnangu tekstiväljas tuleb kirjeldada peamisi järeldusi alaeesmärgi kohta.
Samuti märgitakse iga alaeesmärgi kohta peamiseks tugevused ja nõrkused. Nõrkuste väljatoomine on oluline parendustegevuste kavandamiseks ning tugevuste mainimine juhib tähelepanu tegevustele, mida tuleks samal viisil jätkata.
Statistilised näitajad aitavad tähelepanu juhtida probleemsetele kohtadele ja aastate jooksul toimunud muutustele. Sisestusvormi statistiliste andmete alusel genereeritud jooniseid näeb MS Exceli töölehtedel „5 LPP raport_kontekst“ ja „LPP raport_tulemused“. Neist esimesel olevad joonised väljendavad KOV-i kontekstiindikaatoreid. Seejuures on teatud joonistel toodud ka Eesti keskmine suhtarv, mis näitab KOV-i olukorda Eesti keskmise suhtes. Samasugust loogikat järgivad ka raporti tulemuste lehel toodud joonised, mis kajastavad konkreetsete alaeesmärkide alla kuuluvaid statistilisi andmeid. 
Lisaks profiili täitja sisestatud tugevustele ja nõrkustele on analüüsis keskse tähtsusega neljasel skaalal märgitud hinnangud. Hinnangute tulemusi kajastavad joonised kuvatakse töölehel „LPP raport_hinnangud.</t>
  </si>
  <si>
    <t>Kui profiil on täidetud, koondhinnangud antud ja raporti lehtedel olevate joonistega tutvutud, tuleb alustada parendustegevuste planeerimist. Selleks on oluline kokku kutsuda profiili koostamise töörühm (profiili koostamise meeskond) ning võimaluse korral ka teised KOV-i struktuurüksuste ja allasutuste juhtivatel positsioonidel olevad inimesed. Parendustegevuste kava on laste ja perede heaolu profiili väljund, mis on omakorda sisendiks KOV-i arengukavasse ja teistesse arengu- ja tegevuskava dokumentidesse. 
Parendustegevuste kava koostamise abivahendiks on Exceli töövormi viimane tööleht ”LPP TEGEVUSKAVA”. Ka sellel lehel tuleks järgida põhimõtet, et profiili koostajad täidavad vaid helesinise taustaga tähistatud välju. Töölehe veergudes A–B näidatakse automaatselt profiili koostaja poolt välja toodud tugevusi ja nõrkusi ning veerus C on toodud hinnangute joonised. 
Iga profiili põhieesmärgi kohta tuleb välja tuua parendamist vajavad aspektid (teemad, valdkonnad). Nn aspektide puhul ei ole tegemist veel konkreetsete tegevustega, vaid tuvastatud asjaoludega, mille osas tuleks parendustegevusi kavandama hakata. Kui kõik aspektid on määratud, tuleb neile määrata prioriteedi tasemed. Seda saab teha kolmesel skaalal: kõrge, keskmine ja madal prioriteet. Kõrge prioriteet määratakse aspektidele, mis on kriitilised ja teistest kaardistatud aspektidest olulisemad. Madal prioriteet määratakse aga aspektidele, mille mõju laste ja perede heaolu kasvule on väike. Üldjuhul määratakse kõrge prioriteet aspektidele, millega tuleb kindlasti edasi tegeleda. 
Aspektidele välja toomine ja prioriseerimine on sisendiks konkreetsete parendustegevuste kavandamiseks. Veerud F–I on eeskätt indikatiivsed, näitamaks tegevuskava koostamise komponente. Tegevuskava koostamisel tuleks kõigepealt kaardistada parendamist vajavaid aspekte silmas pidades konkreetsed tegevused. Seejärel on vaja need kooskõlastada seotud osapooltega. Kui otsus tegevuse elluviimiseks on vastu võetud, tuleb määrata vastutaja ehk isik, kes konkreetse tegevuse elluviimisega tegelema hakkab. Samuti on tegevuskava puhul oluline märkida elluviimise tähtaeg ja võimalik eelarve. 
Parendustegevuste kava koostamisel ei pea KOV lähtuma profiilis toodud vormi näitest (veerud F – I). Selleks võib KOV kasutada enda harjumus-päraseid metoodikaid ja vorme. Laste ja perede heaolu profiili vahetu väljund on parendamist vajavate aspektide välja toomine (veerg D).</t>
  </si>
  <si>
    <t>Statistikaamet, tabelid RV112 (sünnid) ja RV49 (surmad)</t>
  </si>
  <si>
    <t xml:space="preserve">Statistikaamet, tabelid RL223 (2000) ja RL0433 (2011) </t>
  </si>
  <si>
    <t>Statistikaamet, tabelid RL0302 (2011) ja RL301 (2000)</t>
  </si>
  <si>
    <t>Statistikaamet, tabelid RL521 (2000) ja
RL0722 (2011)</t>
  </si>
  <si>
    <t>2) Noori noortekeskuse kohta</t>
  </si>
  <si>
    <r>
      <t>Loetleda 5 olulisemat lastega peredele pakutavad sotsiaalteenused (sh teenused, mille osas on olemas kokkulepped teenuse osutajaga juhuks, kui teenuse järgi vajadus tekib (nt lepingu MTÜ-dega)).</t>
    </r>
    <r>
      <rPr>
        <i/>
        <sz val="8"/>
        <rFont val="EYInterstate Light"/>
        <charset val="186"/>
      </rPr>
      <t xml:space="preserve"> Teenused loetleda veerus C (punktiiri asemel).</t>
    </r>
    <r>
      <rPr>
        <sz val="8"/>
        <rFont val="EYInterstate Light"/>
        <charset val="186"/>
      </rPr>
      <t xml:space="preserve">
Kirjeldada iga teenuse lõikes järgnevat:
a) Kas teenuse järele on nõudlust?
b) Kas olemasolevad teenused rahuldavad vajaduse (nõudluse)?
c) Kas teenuste järjekorrad/ooteaeg on probleemiks (kui jah, siis kas ja mida tehakse probleemide leevendamiseks)?
d) Kas teenus on saajale tasuline? Kuidas on teenus rahastatud? Kas teenuse hind on takistanud teenuse kättesaadavust vajajatele?
f) Kas kõigile kasutajatele on olemas teenusele ligipääs ühistranspordiga (sh KOV-i äärealadelt vms)? Kui jah, siis kas on olemas kord transpordikulude hüvitamiseks, kui kulud on kellelegi takistuseks teenuseni pääsemiseks?
g) Kas teenus on mugavalt ligipääsetav liikumisraskustega inimestele (hoonesse sissepääs ja liikumine hoones)?
h) Kas teenus on kättesaadav ka teistes keeltes, kui selle järele peaks vajadus olema?</t>
    </r>
  </si>
  <si>
    <r>
      <t xml:space="preserve">Kirjeldada puudega ja psüühikahäiretega lastele toe pakkumist järgmiste suunavate küsimuste abil:
a) Milliseid toetavaid teenuseid pakutakse erinevat liiki puudega ja psüühikahäiretega lastele? 
Esitada loendina koos osutajaga </t>
    </r>
    <r>
      <rPr>
        <i/>
        <sz val="8"/>
        <rFont val="EYInterstate Light"/>
        <charset val="186"/>
      </rPr>
      <t>(KOV, riik, erasektor)</t>
    </r>
    <r>
      <rPr>
        <sz val="8"/>
        <rFont val="EYInterstate Light"/>
        <charset val="186"/>
      </rPr>
      <t xml:space="preserve">
b) Kas teenuste järele on vajadus ja kas KOV-i teenused rahuldavad selle vajaduse?
c) Milline on teenuste kvaliteet?
d) Kas ja millised teenused on puudu, mille järele on KOV-is vajadus?</t>
    </r>
  </si>
  <si>
    <t>ühe lapsega leibkondade osakaal</t>
  </si>
  <si>
    <t>kahe lapsega leibkondade osakaal</t>
  </si>
  <si>
    <t>kolme ja enama lapsega leibkondade osakaal</t>
  </si>
  <si>
    <t>Lastega leibkonnad</t>
  </si>
  <si>
    <t>0-17 ja kokku ja vanusevahemike lõikes</t>
  </si>
  <si>
    <t>Leibkondade struktuur (alla 18 aastaste lastega leibkonnad, lebkondade osakaal kõigist leibkondadest)</t>
  </si>
  <si>
    <t>üldhariduse statsionaarses õppes õppivate HEV õpilaste arv</t>
  </si>
  <si>
    <t>Erivajadustega õpilaste koolides käivad lapsed</t>
  </si>
  <si>
    <t>Erivajadustega õpilaste kool on üldhariduskool hariduslike erivajadustega lastele. Eestis on erivajadustega laste koolid: 1) kehapuudega lastele – füüsiline erivajadus; 2) vaegmõistuslikele lastele – vaimne erivajadus; 3) meelepuudega lastele: kurtidele ja vaegkuuljaile ning pimedaile ja vaegnägijaile; 4) liitpuudega lastele</t>
  </si>
  <si>
    <t>erivajadustega laste koolides käivate laste arv</t>
  </si>
  <si>
    <t>Kirjeldada KOV-i tegevusi seoses erivajadustega õpilaste koolides käivate laste toetamisega järgmiste suunavate küsimuste abil:
a) Kas KOV peab arvestust erivajadustega laste koolides õppivate laste kohta?
b) Kas KOV pakub erivajadustega laste koolide õpilastele ja nende peredele täiendavat tuge/teenuseid? Milliseid?
c) Kas ja milliseid teenuseid pakub KOV erivajadustega laste kooli lõpetanutele, kes naasevad KOV-i?</t>
  </si>
  <si>
    <t>Põhi-, kesk- ja kutsehariduses</t>
  </si>
  <si>
    <t>alushariduses osalevate laste arv ühe õpetaja kohta</t>
  </si>
  <si>
    <r>
      <rPr>
        <b/>
        <sz val="8"/>
        <rFont val="EYInterstate Light"/>
        <charset val="186"/>
      </rPr>
      <t xml:space="preserve">Huviharidust </t>
    </r>
    <r>
      <rPr>
        <sz val="8"/>
        <rFont val="EYInterstate Light"/>
        <charset val="186"/>
      </rPr>
      <t xml:space="preserve">pakub Loksa linnas huvikoolina </t>
    </r>
    <r>
      <rPr>
        <u/>
        <sz val="8"/>
        <rFont val="EYInterstate Light"/>
        <charset val="186"/>
      </rPr>
      <t>Loksa Muusikakool</t>
    </r>
    <r>
      <rPr>
        <sz val="8"/>
        <rFont val="EYInterstate Light"/>
        <charset val="186"/>
      </rPr>
      <t xml:space="preserve">. Muusikakoolis on võimalik õppida klaverit, flööti, akordionit, kitarri, viiulit, klarnetit ja saksofoni. Muusikakoolis õppimine on tasuline.
</t>
    </r>
    <r>
      <rPr>
        <b/>
        <sz val="8"/>
        <rFont val="EYInterstate Light"/>
        <charset val="186"/>
      </rPr>
      <t>Huvitegevus.</t>
    </r>
    <r>
      <rPr>
        <sz val="8"/>
        <rFont val="EYInterstate Light"/>
        <charset val="186"/>
      </rPr>
      <t xml:space="preserve"> </t>
    </r>
    <r>
      <rPr>
        <u/>
        <sz val="8"/>
        <rFont val="EYInterstate Light"/>
        <charset val="186"/>
      </rPr>
      <t xml:space="preserve">Loksa Gümnaasiumis </t>
    </r>
    <r>
      <rPr>
        <sz val="8"/>
        <rFont val="EYInterstate Light"/>
        <charset val="186"/>
      </rPr>
      <t>on noorel võimalik osaleda erinevates huviringides nt mudilaskoor, rahvatants, kunstiring, kodutütred/noorkotkad, arvutiring, robootika, majandusring, loovtegevus, spordiringid (nt võrkpall, sportmängud, kergejõustik), JJ-Street tantsukool. Kooli huviringides osalemine on noorele tasuta v.a JJ-Street tantsukool.</t>
    </r>
    <r>
      <rPr>
        <u/>
        <sz val="8"/>
        <rFont val="EYInterstate Light"/>
        <charset val="186"/>
      </rPr>
      <t xml:space="preserve"> Loksa Noortekeskus</t>
    </r>
    <r>
      <rPr>
        <sz val="8"/>
        <rFont val="EYInterstate Light"/>
        <charset val="186"/>
      </rPr>
      <t xml:space="preserve">, mis töötab </t>
    </r>
    <r>
      <rPr>
        <b/>
        <sz val="8"/>
        <rFont val="EYInterstate Light"/>
        <charset val="186"/>
      </rPr>
      <t xml:space="preserve">avatud noorsootöö </t>
    </r>
    <r>
      <rPr>
        <sz val="8"/>
        <rFont val="EYInterstate Light"/>
        <charset val="186"/>
      </rPr>
      <t xml:space="preserve">põhimõttel pakub noortele vaba aja veetmise võimalusi ning korraldab mitmeid noortele suunatud üritusi. Noored saavad tasuta kasutada internetti, mängida piljardit, lauajalgpalli ja lauamänge, samuti saab lugeda ajakirju ning vaadata DVD-sid. Noortel on võimalus võtta osa korraldatavatest üritustest ja konkurssidest. </t>
    </r>
    <r>
      <rPr>
        <u/>
        <sz val="8"/>
        <rFont val="EYInterstate Light"/>
        <charset val="186"/>
      </rPr>
      <t xml:space="preserve">Mittetulundusühingud </t>
    </r>
    <r>
      <rPr>
        <sz val="8"/>
        <rFont val="EYInterstate Light"/>
        <charset val="186"/>
      </rPr>
      <t xml:space="preserve">pakuvad noortele tasu eest võimalust tegeleda judo, kurnimängu, ujumise ja muude spordialadega, samuti osaleda </t>
    </r>
    <r>
      <rPr>
        <b/>
        <sz val="8"/>
        <rFont val="EYInterstate Light"/>
        <charset val="186"/>
      </rPr>
      <t>projektilaagrites</t>
    </r>
    <r>
      <rPr>
        <sz val="8"/>
        <rFont val="EYInterstate Light"/>
        <charset val="186"/>
      </rPr>
      <t xml:space="preserve">. Lisaks on noortel võimalik osaleda erinevates </t>
    </r>
    <r>
      <rPr>
        <u/>
        <sz val="8"/>
        <rFont val="EYInterstate Light"/>
        <charset val="186"/>
      </rPr>
      <t xml:space="preserve">SA Loksa Kultuur </t>
    </r>
    <r>
      <rPr>
        <sz val="8"/>
        <rFont val="EYInterstate Light"/>
        <charset val="186"/>
      </rPr>
      <t xml:space="preserve">juures tegutsevates ringides (nt Loksa Muusikakooli vilistlaste koor, tantsuring, kunstiring ja käsitööring), osalemine on sõltuvalt ringist kas tasuline või tasuta. Huvitegevust pakkuvatest asutustest on Loksa Gümnaasiumil ja Noortekeskusel kaldtee, mis tagab </t>
    </r>
    <r>
      <rPr>
        <b/>
        <sz val="8"/>
        <rFont val="EYInterstate Light"/>
        <charset val="186"/>
      </rPr>
      <t>ligipääsu</t>
    </r>
    <r>
      <rPr>
        <sz val="8"/>
        <rFont val="EYInterstate Light"/>
        <charset val="186"/>
      </rPr>
      <t xml:space="preserve"> ka </t>
    </r>
    <r>
      <rPr>
        <b/>
        <sz val="8"/>
        <rFont val="EYInterstate Light"/>
        <charset val="186"/>
      </rPr>
      <t>erivajadusega</t>
    </r>
    <r>
      <rPr>
        <sz val="8"/>
        <rFont val="EYInterstate Light"/>
        <charset val="186"/>
      </rPr>
      <t xml:space="preserve"> (ratastoolis) </t>
    </r>
    <r>
      <rPr>
        <b/>
        <sz val="8"/>
        <rFont val="EYInterstate Light"/>
        <charset val="186"/>
      </rPr>
      <t>noortele</t>
    </r>
    <r>
      <rPr>
        <sz val="8"/>
        <rFont val="EYInterstate Light"/>
        <charset val="186"/>
      </rPr>
      <t xml:space="preserve">, kultuurikeskuses on invaWC ning ujulas lift. Kokkuvõttes võib väita, et Loksa linnas pakutakse noorsootöö võimalusi </t>
    </r>
    <r>
      <rPr>
        <b/>
        <sz val="8"/>
        <rFont val="EYInterstate Light"/>
        <charset val="186"/>
      </rPr>
      <t>mitmekülgsetes valdkondades</t>
    </r>
    <r>
      <rPr>
        <sz val="8"/>
        <rFont val="EYInterstate Light"/>
        <charset val="186"/>
      </rPr>
      <t xml:space="preserve"> (muusika, kunst, ettevõtlus, tehnika, sport, üldkultuur, kodanikukasvatus, käsitöö jms). </t>
    </r>
    <r>
      <rPr>
        <b/>
        <sz val="8"/>
        <rFont val="EYInterstate Light"/>
        <charset val="186"/>
      </rPr>
      <t>Linn</t>
    </r>
    <r>
      <rPr>
        <sz val="8"/>
        <rFont val="EYInterstate Light"/>
        <charset val="186"/>
      </rPr>
      <t xml:space="preserve"> huvihariduse omandamist reeglina ei toeta, kuid on kompenseerinud vähemate võimalustega noorte osalemist huviringides. Lisaks toetab linn võimaluste piires huvitegevust pakkuvate MTÜ-de tegevust (tegevustoetus, ruumide rent, projektide omaosalus jms).
Loksal </t>
    </r>
    <r>
      <rPr>
        <b/>
        <sz val="8"/>
        <rFont val="EYInterstate Light"/>
        <charset val="186"/>
      </rPr>
      <t xml:space="preserve">noortemalevat </t>
    </r>
    <r>
      <rPr>
        <sz val="8"/>
        <rFont val="EYInterstate Light"/>
        <charset val="186"/>
      </rPr>
      <t xml:space="preserve">ei ole. KOV otsustusprotsessides osalemiseks eraldi </t>
    </r>
    <r>
      <rPr>
        <b/>
        <sz val="8"/>
        <rFont val="EYInterstate Light"/>
        <charset val="186"/>
      </rPr>
      <t>noorte osaluskogu</t>
    </r>
    <r>
      <rPr>
        <sz val="8"/>
        <rFont val="EYInterstate Light"/>
        <charset val="186"/>
      </rPr>
      <t xml:space="preserve"> loodud ei ole. Koolis õppival noorel on võimalus osaleda </t>
    </r>
    <r>
      <rPr>
        <b/>
        <sz val="8"/>
        <rFont val="EYInterstate Light"/>
        <charset val="186"/>
      </rPr>
      <t xml:space="preserve">õpilasesinduse </t>
    </r>
    <r>
      <rPr>
        <sz val="8"/>
        <rFont val="EYInterstate Light"/>
        <charset val="186"/>
      </rPr>
      <t xml:space="preserve">töös, mille liikmed osalevad aktiivselt </t>
    </r>
    <r>
      <rPr>
        <b/>
        <sz val="8"/>
        <rFont val="EYInterstate Light"/>
        <charset val="186"/>
      </rPr>
      <t>Eesti Õpilasesinduste Liidu</t>
    </r>
    <r>
      <rPr>
        <sz val="8"/>
        <rFont val="EYInterstate Light"/>
        <charset val="186"/>
      </rPr>
      <t xml:space="preserve"> töös. KOV katab õpilasesinduse transpordikulud koolitustele, ajakohastele üritustele ning võimaldab kasutada tasuta linnale kuuluvaid ruume. Noorte </t>
    </r>
    <r>
      <rPr>
        <b/>
        <sz val="8"/>
        <rFont val="EYInterstate Light"/>
        <charset val="186"/>
      </rPr>
      <t>kodanikualgatuse</t>
    </r>
    <r>
      <rPr>
        <sz val="8"/>
        <rFont val="EYInterstate Light"/>
        <charset val="186"/>
      </rPr>
      <t xml:space="preserve"> rahaliseks ja mitterahaliseks toetuseks mehhanismi loodud ei ole. KOV ei vii regulaarselt läbi </t>
    </r>
    <r>
      <rPr>
        <b/>
        <sz val="8"/>
        <rFont val="EYInterstate Light"/>
        <charset val="186"/>
      </rPr>
      <t>uuringuid</t>
    </r>
    <r>
      <rPr>
        <sz val="8"/>
        <rFont val="EYInterstate Light"/>
        <charset val="186"/>
      </rPr>
      <t xml:space="preserve"> noorte ja noorsootöö kohta, samas aga </t>
    </r>
    <r>
      <rPr>
        <b/>
        <sz val="8"/>
        <rFont val="EYInterstate Light"/>
        <charset val="186"/>
      </rPr>
      <t>kogub</t>
    </r>
    <r>
      <rPr>
        <sz val="8"/>
        <rFont val="EYInterstate Light"/>
        <charset val="186"/>
      </rPr>
      <t xml:space="preserve"> iga-aastaselt </t>
    </r>
    <r>
      <rPr>
        <b/>
        <sz val="8"/>
        <rFont val="EYInterstate Light"/>
        <charset val="186"/>
      </rPr>
      <t>andmeid</t>
    </r>
    <r>
      <rPr>
        <sz val="8"/>
        <rFont val="EYInterstate Light"/>
        <charset val="186"/>
      </rPr>
      <t xml:space="preserve"> noorte osaluse kohta huvitegevuses (huvikooli õpilaste arv, kooli huviringid ja neis osalejad, noortekeskuse külastatavus jms). Noorte </t>
    </r>
    <r>
      <rPr>
        <b/>
        <sz val="8"/>
        <rFont val="EYInterstate Light"/>
        <charset val="186"/>
      </rPr>
      <t>rahulolu</t>
    </r>
    <r>
      <rPr>
        <sz val="8"/>
        <rFont val="EYInterstate Light"/>
        <charset val="186"/>
      </rPr>
      <t xml:space="preserve"> uurib regulaarselt kool, kes analüüsib tulemusi ning annab ka tagasisidet. Loksa Gümnaasium on loonud erinevaid võimalusi noorte </t>
    </r>
    <r>
      <rPr>
        <b/>
        <sz val="8"/>
        <rFont val="EYInterstate Light"/>
        <charset val="186"/>
      </rPr>
      <t>ettevõtlikkuse suurendamiseks</t>
    </r>
    <r>
      <rPr>
        <sz val="8"/>
        <rFont val="EYInterstate Light"/>
        <charset val="186"/>
      </rPr>
      <t xml:space="preserve">. Nt koolis on majandusring (1. ja 2.a), valikaine majandus ja ettevõtlikkus (gümnasistidele), valikaine majandus (vene põhikooli osale). Ettevõtlusalastest projektidest on toimumas Kuusalu-Kolga-Loksa ühisseminar "Ettevõtlikusest ja ettevõtlusest". Lisaks on kõigi kooliastmete õpilastel võimalik koolilaatadel müüa omavalmistatud tooteid. Ettevõtluse alal on koolitatud ka õpetajaid (HEAKi koolitus ettevõtlikkusest, "Ettevõtlik kool"). Hetkel koolis õpilasfirmasid ei tegutse, kuid 2014/2015  oli koolis 8.kl minifirma «Natus Est Vendere (Na’Es.Vendere)» , mis tegeles punutud käevõrude valmistamise ja müügiga. 2012/2013 tegeles koolis 2 minifirmat ja 1 õpilasfirma, kes tootsid riidest kotte, kadakupuust võtmehoidjaid ning puidust pannilabidaid ja võinuge.  Minifirmad loodi praktilise loovtööna põhikoolis.
Loksa Linnavalitsus korraldab MTÜ-ga Integratsiooni ABC sõlmitud lepingu alusel </t>
    </r>
    <r>
      <rPr>
        <b/>
        <sz val="8"/>
        <rFont val="EYInterstate Light"/>
        <charset val="186"/>
      </rPr>
      <t>kodanikuhariduse</t>
    </r>
    <r>
      <rPr>
        <sz val="8"/>
        <rFont val="EYInterstate Light"/>
        <charset val="186"/>
      </rPr>
      <t xml:space="preserve"> programmi MINU RIIK raames Loksa Gümnaasiumi õpilaste transpordi kord aastas Tallinnasse õppepäevale Riigikogusse. Koolis on korraldatud kodanikupäevale pühendatud loenguid, on kutsutud esinema poliitikuid, huvitavaid inimesi. Vabariigi aastapäeva kontsert-aktused. Noortel on võimalus osaleda noorkotkaste ja kodutütarde tegevustes - põhiliselt isamaaline kasvatus ja vastupidavus ning füüsiline võimekus, oskuste saamine elus hakkama saamiseks, et temast kasvaks tubli kodanik. </t>
    </r>
    <r>
      <rPr>
        <u/>
        <sz val="8"/>
        <rFont val="EYInterstate Light"/>
        <charset val="186"/>
      </rPr>
      <t>Vabatahtliku töö</t>
    </r>
    <r>
      <rPr>
        <sz val="8"/>
        <rFont val="EYInterstate Light"/>
        <charset val="186"/>
      </rPr>
      <t xml:space="preserve"> tegemise võimalus on noortele loodud igakevadisel laupäevakul.</t>
    </r>
  </si>
  <si>
    <t>Tervishoiutöötaja teenuse järgi on koolis nõudlus; pakutav teenus katab vajadused; teenuse puhul ei ole järjekorrad probleemiks; teenus on saajale tasuta; ligipääsetav ka liikumisraskustega inimestele; osutatakse ka vene keeles; teenuse kohta on info kodulehel üleval.</t>
  </si>
  <si>
    <t>Eripedagoog: teenuse järgi on koolis nõudlus; pakutav teenus puudub, mistõttu ei kata ka vajadusi; teenuse tellides on järjekorrad pikad; kooli tellides on teenus saajale tasuta; väljapoole kooli teenusele saatmisel on KOV tasunud õpilase transpordikulud; ligipääs liikumispuudega isikutele oleneb teenuse osutajast; teenust osutatakse ka vene keeles; teenuse kohta annab kool edasi info otse lapsevanemale.</t>
  </si>
  <si>
    <t>Pikapäevarühma järgi on koolis nõudlus olemas; pakutav teenus katab vajadused; teenuse puhul ei ole järjekorrad probleemiks; teenus on saajale tasuta; ligipääsetav ka liikumisraskustega inimestele; olemas eraldi eesti ja vene laste pikapäevarühmad; teenuse kohta on info kodulehel üleval.</t>
  </si>
  <si>
    <t>Õpilaskodu: teenuse järgi koolis nõudlus puudub, seetõttu puudub ka teenus</t>
  </si>
  <si>
    <t>Laste ja perede heaolu mõjutavad prioriteedid on käsitletud Loksa linna arengukavas. Prioriteetideks on nt konkurentsivõimelise hariduse tagamine alusharidusest kuni elukestva õppeni, huvihariduse edasise arengu kindlustamine, lapsevanemate teadlikkuse ja pedagoogidega koostöö suurendamine, noorte kaasamine linnaürituste korraldamisse, noortele vajalike nõustamisteenuste võimaldamine, KOV otsustusprotsessides noorte kaasarääkimise soodustamine, probleemide ennetustegevusega tegelemine; mitmekülgset tegevust pakkuvate huviringide loomine nii noortele kui ka täiskasvanutele; vähekindlustatud peredest pärit lastele laagritest osavõtu võimaldamine jms. Tegevuste mõju hindamiseks eraldi mehhanismi väljatöötatud ei ole.</t>
  </si>
  <si>
    <t>KOV-i tegevus laste heaolu tagamisel on pigem läbimõeldud (prioriteedid on seatud, noorsootöö kvaliteedihindamine tehtud) ja lähtub laste huvidest (s.h küsitluste käigus kogutud andmetest).</t>
  </si>
  <si>
    <t>1) KOV on seadnud laste ja perede heaolu mõjutavad prioriteedid
2) läbiviidud on noorsootöö hindamine
3) haridusasutused uurivad regulaarselt laste ja perede heaolu</t>
  </si>
  <si>
    <t>Elanike jaoks kõige enam igapäevaselt kasutatavad tänavad ja teed on reeglina pimedal ajal valgustatud. Kõnni- ja autoteed linnas on pigem väga heas olukorras, auklikke teid on väga vähe. Ülekäigukohad on madalate äärekividega. Talvisel ajal tehakse teedel lume- ja jäätõrjet. Kergliiklusteed asuvad kahe põhitänava (Tallinna ja Rohuaia) aga ka teiste tänavate ääres (Papli, Rahu), mis viivad kohalike oluliste ühiskondlike hoonete juurde nagu kool, bussijaam, linnavalitsus, tervisekeskus, apteek, postkontor, raamatukogu, kultuurikeskus, ujula, muusikakool, kalmistu, kauplused, turg jms. Enamikele kohalikest jäävad kergliiklusteed 10-minutilise jalutuskäigu kaugusele kodust. Kõigi oluliste ühiskondlike hoonete ja suuremate kaupluste juurde on loodud võimalus jalgratta parkimiseks. Jalgrattaga liiklemist populariseeritakse lasteaias liiklustundide läbiviimisel kui ka koolis (jalgrattalubade tegemise võimaluse pakkumisega).</t>
  </si>
  <si>
    <t xml:space="preserve">Kuna tegu on tiheasustusalaga on vahemaad väikesed ning toidukauplused ning turg, kust on võimalik saada värskeid toidusaadusi, elanikele lähedal. Võimalik, et pikim vahemaa linna äärealalt kauplusesse võib jääda ühe-kahe kilomeetri piiresse. Linnas on vähemalt kahel päeval nädalas avatud turg, kust elanikud saavad osta taskukohase hinnaga kohalikelt kauplejatelt ja tootjatelt värskeid toiduaineid (kala, liha, köögivili jms). Lisaks korraldatakse keskmiselt kord kuus linnas laat, kus osalevad kauplejad kaugemalt. Väga paljud linnaelanikud kasvatavad toitu aiamaadel. Kui eramajade puhul kasvatatakse toitu oma aias, siis kortermajade elanikud on linna äärealadele rajanud mitmeid ulatuslikke aiamaade alasid (Rohuaia tänava ääres ja tiikide ümbrus). Sotsiaal- ja tervishoiuasutustes pakutava toidu kvaliteedi analüüsi osas KOV-il teadmised puuduvad, kuna asutused kuuluvad eraettevõtjatele ning kaebusi toidu kvaliteedi osas KOV-ini jõudnud ei ole. Toitlustus haridusasutustes on hästi korraldatud. Lisaks tasuta koolilõunale on Loksa Gümnaasiumis õpilasel võimalik saada kell 13.00 lapsevanema poolt tasumisele kuuluvat oodet (0,65 eurot). Loksa Lasteaia Õnnetriinu toidupäeva (hommikusöök, lõunasöök, oode) maksumuseks on 1,6 eurot, mille tasub lapsevanem. Lasteaed on liitunud koolipiima programmiga, Loksa Gümnaasium lisaks koolipiima programmile veel kooli puuviljatoetuse programmiga. Linn on viimastel aastatel korraldanud järjepidevalt kohalikele suunatud projektipõhiseid tervisliku toidu valmistamise üritusi, jaganud asjakohast infomaterjali ning viinud sh läbi toitumisalast nõustamist. Kokkuvõttes saab väita, et tervisliku toidu kättesaadavus linnas on väga hea. </t>
  </si>
  <si>
    <t>Loksal linnasisene ühistransport puudub, kuna selleks ei ole vajadust – KOV-i pindala on vaid 3,82 m2. Elanike jaoks kõige enam igapäevaselt kasutatavad tänavad ja teed on reeglina pimedal ajal valgustatud. Kõnni- ja autoteed linnas on pigem väga heas olukorras, auklikke teid on väga vähe. Linna avalikes paikades on heakorratöötajate poolt heakord tagatud. Linnapildis esineb küll mahajäetud hooneid, kuid vaid vähesel määral. Linn asub looduslikult kaunis kohas – mere ääres ümbritsetuna männimetsadest. Elanikel on vaba aega võimalik veeta Veteranide pargi, Nõmme metsapargi ja Ranna pargi terviseradadel. Lisaks jalutada mere, jõe või tiikide kaldal. Avalikku ruumi on toodud looduslikke elemente: nt igakevadiselt istutatakse lilli, hoolitsetakse ilupõõsaste eest, kergliiklustee kõrvale on koolilaste poolt istutatud kastaniallee. Igakevadiselt korraldatakse linnas tervisepäevi, mil kohalikel on soovi korral võimalik tasuta osaleda erinevates spordiringides ning ka saada spetsialistidelt individuaalnõustamist (tervishoiutöötajad, treenerid). See aitab elanikele kaasa sobiva harrastuse leidmisel. Linnas viiakse läbi erinevaid grupiviisilisi huvitegevusi nii meestele, naistele, noortele kui ka eakatele nt laulukoorid ja ansamblid, tantsu ja rahvatantsuringid ning spordiringid (nt lauatennis, ujumine, judo, vesiaeroobika, jooga jms). Veel tegutsevad linnas kunsti- ja näiteringid ning laste ja noorte huviringid koolis. Linna asukoht, kompaktsus, teede väga hea seisukord ja kergliiklusteede olemasolu soosib igapäevast jalgsi ja jalgrattaga liiklemist ning värskes õhus liikumist ja annab võimaluse suurendada oma kehalist aktiivsust.</t>
  </si>
  <si>
    <t>Avalikele ruumidele on ligipääsetavus väga hea sh lapsevankriga ja jalgratastega liiklejaile. Mõningaid puudusi esineb liikumispuudega inimeste ligipääsu osas (linnavalitsus, raamatukogu, kultuurikeskus).</t>
  </si>
  <si>
    <t>1) rohealade rohkus
2) loodud on mitmekesised kehalise aktiivsuse arendamise ja tervisliku toitumise võimalused
3) sõidu- ja kergliiklusteed on väga heas olukorras, tagatud on liiklusohutus</t>
  </si>
  <si>
    <t xml:space="preserve">Erivajadustega õpilaste koolis hariduslike erivajadustega lapsi pole õppinud ja seega ei ole olnud vajadust arvestustele ja tugiteenuste järgi.  </t>
  </si>
  <si>
    <t>Teenus 1: Sotsiaalnõustamine</t>
  </si>
  <si>
    <t>Teenus 3: Võlanõustamisteenus</t>
  </si>
  <si>
    <t>Teenus 4: Turvakoduteenus</t>
  </si>
  <si>
    <t>Teenus 5: Sotsiaaltransporditeenus</t>
  </si>
  <si>
    <t xml:space="preserve">Teenuse järgi on nõudlus. Olemasolevad teenused rahuldavad vajaduse. Rahastatakse KOV eelarvest. Teenus on vajajale tasuta. Järjekord teenusele ei ole probleemiks. </t>
  </si>
  <si>
    <t xml:space="preserve">KOV-il on ülevaade lastest, kes sotsiaalset rehabilitatsiooni teenust vajavad. Teenust pakuvad Haapsalu, Adeli. Vajadusel kompenseerib KOV sõidukulud. </t>
  </si>
  <si>
    <t>1) hea ülevaade abivajavatest lastest
2) tihe koostöö operatiivüksutega
3) hea infovahetus erinevate asutuste vahel</t>
  </si>
  <si>
    <t>Sotsiaalpedagoog: koolis kohapeal töötava sotsiaalpedagoogi järgi vajadus puudub – vajaduse teenuse järgi katavad linnavalitsuse lastekaitse- ja sotsiaaltöötajad. Teenuse järjekorra ja ooteaja osas probleeme ei esine – juhtumitega tegeletakse operatiivselt. Teenus on saajale tasuta. Probleeme ühistranspordiga ja liikumispuudega isikute ligipääsu osas ei ole – teenust osutatakse reeglina koolis kohapeal. Teenust võimaldatakse ka venekeelsele elanikkonnale. Info üleval nii kooli kui ka linnavalitsuse kodulehel.</t>
  </si>
  <si>
    <t xml:space="preserve">Karjäärinõustamine ja karjääriinfo: koolis kohapeal oleva teenuse järgi vajadus puudub, kasutatakse Rajaleidja poolt pakutavat teenust – katab vajaduse. Teenuse järjekordade ja ooteaja osas probleeme ei esine, teenus on saajale tasuta. Teenusele on ligipääs ühistranspordiga ja ligipääs liikumispuudega isikutele. Teenus on kättesaadav ka venekeelsele elanikkonnale.  Õpilasi ja lapsevanemaid teavitab teenuse olemasolust kool. </t>
  </si>
  <si>
    <t>Logopeedi teenust pakutakse lasteaias nii eesti kui vene keeles. Teenus on lasteaias käivatele lastele tasuta ja toimub lasteaia päeva jooksul (ei teki lapsevanemale lisakulusid). Vajadus ja nõudlus suureneb.</t>
  </si>
  <si>
    <t>Loksal on üks kool – Loksa Gümnaasium. Koolitervishoiu teenuse pakkumiseks on sõlmitud teenusepakkujaga leping ning koolis töötab koolitervishoiutöötaja nn kooliõde ja toimuvad regulaarsed terviseülevaatused.</t>
  </si>
  <si>
    <t>Loksal on perearsti  ja pereõe teenuste kättesaadavus väga hea. KOV on igati toetanud, et perearstide ja pereõdede teenus oleks Loksal kättesaadav. Koostöö perearstidega on väga hea. Tulenevalt seadusest on teatud vanuseni pereõe visiidid tasuta, perele ja perearsti tasulised koduvisiidid on ka teenusena olemas.  Pereõed jälgivad, et kõik vajalikud kaitsesüstimised oleks tehtud, sama teenust pakub koolilastele  kooliõde.</t>
  </si>
  <si>
    <t>Tervise ülevaatuse tulemusi analüüsitakse ja tehakse sellest tulenevaid järeldusi.</t>
  </si>
  <si>
    <t xml:space="preserve">Üldiselt on kõige märgatavam õpilaste silmanägemise halvenemine, kooliõe arvates on selle põhjuseks, et õpilased on liiga palju aega telefonides ja arvutites. Viimase viie aastaga erilisi terviseprobleemide muutusi ei ole täheldatud.
Viirustepuhangud on aastate lõikes olnud erinevad. 
Põhikooli osas on enim viirushaigustesse nakatumine, kukkumised, kõhuvalu , mille üle kurdetakse. 
Tõsiste terviseprobleemidega pöördutakse perearsti pool.
</t>
  </si>
  <si>
    <t>Loksal on esmatasandi terviseteenuste kättesaadavus väga hea, töötavad kogenud spetsialistid. Ja koostöö on väga hea.</t>
  </si>
  <si>
    <t xml:space="preserve">1) Esmatasandi tervisekeskuse olemasolu
2) Koolitervishoiu teenuse hea kvaliteet
3) Hea koostöö
</t>
  </si>
  <si>
    <t>1) -
2) -
3) -</t>
  </si>
  <si>
    <t xml:space="preserve">Vajaduspõhine lähenemine, aitame teenuseni Tallinnas. Transpordiühendus Tallinnaga väga hea. Vajadused on olnud väga väikesed, kõik on lahendatud juhtumipõhiselt.  Vajadusel on kompenseeritud transporti ja nõustamisteenust pöördunud isiku avalduse alusel sotsiaaltoetuste ja sotsiaalteenuste osutamise korra alusel. Meile teadaolevalt ei ole teenuse maksumus olnud takistuseks teenuse kättesaadavusele.                                             Kohapeal on Tugila teenus, kuhu noor saab pöörduda ja helistada ja teda suunatakse vajadusel edasi. Tihe on kooli ja lastekaitsetöötaja koostöö, et vajadusel saab noore viia nõustamisteenusele, KOV tagab vajadusel transpordi ja vajadusel on ka kompenseeritud nõustamisteenust.
Kohapeal on olemas lastekaitse- ja sotsiaalnõunik ning  lastekaitse ja sotsiaaltööspetsialist.
</t>
  </si>
  <si>
    <t>Vajaduspõhine lähenemine.</t>
  </si>
  <si>
    <t>On toimunud töötuklubid töötutele, pikaaegsetele töötutele tööharjutus ja nõustamisteenus.</t>
  </si>
  <si>
    <t>Esmane teenus olemas ämmaemanda ja naistearsti poolt, suunatakse vajadusel Tallinnasse erinõustamisele.</t>
  </si>
  <si>
    <t>Oli olemas, sündimus on väga väike, aastas kuni 15 last. Vajadusel käiakse perekoolis Tallinnas.</t>
  </si>
  <si>
    <t>Kohapeal ei ole. Teenus kättesaadav vajadusel Tallinnas. Nõustavad ka minimaalselt perearstid ja pereõed.</t>
  </si>
  <si>
    <t>Nõustavad perearstid ja füsioterapeut, kehalise aktiivsuse tõstmiseks on olemas kvalifitseeritud judotreener, suusatreener ja ujumistreener.</t>
  </si>
  <si>
    <t xml:space="preserve">Noorsoopolitseinik ja piirkonnapolitseinik viivad koolis läbi loenguid. Koolis on liiklusalane kohustuslik õppeaine. Igal kevadel sooritavad õpilased jalgrattalubade eksameid. Liiklusalast koolitust on saanud nii õpetajad kui ka lasteaiaõpetajad. 
Lasteaia lastele ja koolilastele on kingitud tasuta linna või lasteaia helkureid. Pidev teavitus õpetajate poolt ja politsei vastavates kampaaniates ja Maanteeameti kampaaniates osalemine.
Kõige liiklusohtlikumad kohad on välja selgitatud koostöös politseiga ja maanteeametiga ja koostöös Maanteeametiga on märgistused ja jalakäijate ülekäigurajad tehtud. 
</t>
  </si>
  <si>
    <t xml:space="preserve">Kõik Loksa linna koolis ja lasteaias käivad lapsed ja õpilased on saanud tuleohutuse alased õppused ja koolitused vähemalt kord aastas koos evakuatsiooni õppusega. 
Aktiivne teavitus on toimunud kohaliku ajalehe Loksa Elu kaudu, et suitsuandurid oleksid ja et suitsuandurid oleksid ka korras. 
Probleemsetesse peredesse oleme koostöös päästeametiga paigutanud suitsuandurid ja kontrollinud ka nende olemasolu hiljem.
</t>
  </si>
  <si>
    <t>1) Hea ennetustöö laste ja noorte hulgas (politsei ja päästeamet)
2) Päästekomando asub linna territooriumil
3) Kiirabi asub linna territooriumil</t>
  </si>
  <si>
    <r>
      <t>Kõik teenused on kättesaadavad ja on lahendatud juhtumipõhiselt ja kõik teenusevajajad, kes on KOV-i poole pöördunud on suunatud või abistatud teenusele.
Jätkame koostööd politseiga, Päästeameti ja Maanteeametiga, et olukord püsiks stabiilne.</t>
    </r>
    <r>
      <rPr>
        <b/>
        <sz val="8"/>
        <rFont val="EYInterstate Light"/>
        <charset val="186"/>
      </rPr>
      <t xml:space="preserve">
</t>
    </r>
  </si>
  <si>
    <t>1) Koolil on kohustus pöörduda spetsialisti poole vastavate meetmete rakendamiseks, kui kooli rakendatud meetmed ei avalda mõju või neid ei ole võimalik rakendada põhjusel, et kool ei saa kontakti õpilase ega tema vanemaga või hooldajaga. 2) Kui vanem ei ole kooli õpilase puudumisest teavitanud ning koolil ei õnnestu puudumise põhjust välja selgitada, teavitab kool hiljemalt järgmisel õppest puudumise päeval sellest spetsialisti. Ametnik on kohustatud korraldama meetmete rakendamise puudumise põhjuste väljaselgitamiseks ja koolikohustuse täitmise tagamiseks.3) Kool esitab taotluse spetsialistile hiljemalt viie (5) tööpäeva jooksul, kui õpilane on põhjendamata puudunud koolist ühe õppeveerandi jooksul kuni 20 % õppetundidest ning kooli rakendatavad meetmed ei ole andnud soovitud tulemust või ei ole saadud kontakti õpilase vanemaga/koduga.  4) Koolikohustust mittetäitva õpilase ja tema vanema(te)ga kontakti saamiseks selgitab ametnik välja koolikohustuse täitmata jätmise põhjused, kasutades järgmiseid toiminguid:
 1) teeb kindlaks õpilase/vanema(te) kontaktandmed ja vajadusel töökohtade olemasolu;
 2) külastab õpilase/vanema(te) elukohta/töökohta koos politsei ja/või teise ametnikuga;
 3) vajadusel pöördub politsei poole õpilase asukoha kindlakstegemiseks.
(2) Ametnik rakendab õpilasele lähtuvalt koolikohustuse täitmata jätmise ulatusest ja sagedusest järgmiseid meetmeid:
 1) vestleb õpilasega, selgitades välja koolikohustuse täitmata jätmise põhjused;
 2) teeb teatavaks õigusrikkumise jätkamise tagajärjed ning vajadusel suunab õpilase täiendava abi saamiseks tugispetsialisti(de) vastuvõtule;
 3) teeb koolile ettepaneku täiendavate koolikorralduslike meetmete rakendamiseks;
 4) esitab alaealiste komisjonile taotluse alaealise õigusrikkumise asja arutamiseks või edastab materjalid linnavalitsuse väärteomenetlejale.
 (3) Ametnik rakendab õpilase vanema(te) suhtes järgmiseid meetmeid:
 1) vestleb vanemaga, et selgitada välja koolikohustuse täitmata jätmise põhjused, 2) teeb teatavaks õigusrikkumise jätkamise tagajärjed ning vajadusel suunab vanema(d) täiendava abi saamiseks tugispetsialisti(de) vastuvõtule, 3) korraldab võimalusel vanema(te)le ja õpilasele õppenõustamist koostöös nõustamisteenus(t)e osutaja(te)ga.</t>
  </si>
  <si>
    <t xml:space="preserve">Noosootöötajad täidavad seadusest ja noorsootöötaja kutsestandardist tulenevaid nõudeid ning vastavad lastekaitseseaduse paragrahv 20 nõuetele. Noorsootöötajad täiendavad end järjepidevalt erialakursustel ja täiendkoolitustel. </t>
  </si>
  <si>
    <t>Võimalused on loodud. Sotsiaaltoetuste korras on ka ettenähtud vastav sotsiaaltoetus. Väljapoole KOV piire pole vajadust olnud last suunata.  On siin loodud HEV lapsele tingimused arenguks ja kasutatud lapsele tugiisiku teenust.</t>
  </si>
  <si>
    <t xml:space="preserve">Kõik võimalused on HEV õpilasele loodud siinses koolis õppimiseks. Toetatakse HEV koolis õppivaid õpilasi (ravimid, transport – juhtumipõhised ). HEV õpilaste erinevad vajadused (koduõpe, õppimine väikeklassis, kasvatusraskustega õpilaste klassis õppimine, ühele õpilasele keskendunud õppe rakendamine, õpiabirühmas õppimine, pikapäevarühmas osalemine, abiõpetaja tugi tundides, võimalus kasutada aineõpetajate konsultatsioonitunde, individuaalse õppekava rakendamine, uussisserändajatel võimalus õppida individuaalse õppekava alusel)-kõiki neid võimalusi on varasemalt kasutatud.
KOV poolt on loodud eripedagoogi ametikoht, kuid kahjuks on ametikoht täimata kandideerijate puudumise tõttu. Vajadus eripedagoogi järele olemas, konkurss pidevalt väljakuulutatud. Pideva eripedagoogi teenuse taotlus (vähemalt kord nädalas) on esitatud SA Innove Rajaleidja Põhja-Eesti keskusele. Vajadusel on kasutatud ka Rajaleidja poolt pakutavat psühholoogi ja logopeedi teenust-teenuse kasutamine jätkub vastavalt vajadusele.
</t>
  </si>
  <si>
    <t xml:space="preserve">KOV-s puudub vajadus koolitranspordi korraldamiseks. Igal KOV territooriumil elaval õpilasel kulub jalgsi kooli jõudmiseks kõige rohkem 20 minutit. 
Kool asub linna keskel, bussijaama hoone vahetus läheduses.  Valla nooremad õpilased saavad olla busside väljumiseni pikapäeva rühmas. Valla koolitransport on korraldatud vastavalt õpilaste koolipäevale ja huviringide tegevusele.
Vajadusel oleme korraldanud Kuusalu valla, kuid meie KOV-i koolis õppivate õpilaste vedu üritustele ja üritustelt ära. 
</t>
  </si>
  <si>
    <t>Loksa linna keskuses asub hea ligipääsetavusega apteek.</t>
  </si>
  <si>
    <t>1) mitmekülgsed huvitegevuse võimalused
2) huvikooli ja noortekeskuse olemasolu KOV-is
3) asutuste ja MTÜ-de aktiivne roll noorte vaba aja sisustamisel</t>
  </si>
  <si>
    <t>Tagatud on suurem osa hariduse omandamist toetavaid teenuseid.</t>
  </si>
  <si>
    <t>Laste ja perede sotsiaalse kaitstus on tagatud erinevate KOV-i poolt  välja töötanud sotsiaalteenustega.</t>
  </si>
  <si>
    <t xml:space="preserve">Loksa linn osales 2011. aastal noorsootöö kvaliteedi hindamises. See võimaldas saada ülevaate linna noorsootöö hetkeolukorrast, selgusid tugevused ja arenguvajadused. Haridusasutuste sisehindamisi viiakse Loksa Lasteaias Õnnetriinu ja Loksa Gümnaasiumis läbi vastavalt kehtivale seadusandlusele kord kolme aasta jooksul või korra kooli arengukava perioodi jooksul. Sisehindamise tulemused on aluseks asutuse arengukava tegevuskava koostamisel. </t>
  </si>
  <si>
    <t>Linnas suitsuvabade alade silte paigutatud ei ole ning suitsetamisest loobumise teenust kohalikele KOV-is ei pakuta, võimalik saada teenust Tallinnas. Kohalikud perearstid ja –õed, naistearst ja ämmaemand nõustavad visiidi käigus vajadusel rasedaid suitsetamisest loobumise kohta. Seni ei ole KOV-ini jõudnud teateid juhtumitest, mil müüja teadlikult oleks müünud alaealisele suitsu. Seega võiks eeldada, et alaealisel on Loksa linnas kohalikest poodidest suitsu osta keeruline.</t>
  </si>
  <si>
    <t>Ennetustegevuse ning laste ja perede jälgimise toetamiseks toimub laiapõhjalise koostöövõrgustiku loomine (sh koostöö erinevate valdkondade asutuste ja KOV-ide vahel)</t>
  </si>
  <si>
    <t>Erinevate valdkondade esindajate vahel toimub tihe koostöö</t>
  </si>
  <si>
    <t>vanemlust toetavate programmide korraldamine</t>
  </si>
  <si>
    <t>kohalike nõustamisteenuste osakaalu suurendamine</t>
  </si>
  <si>
    <t>Noorte osaluskogu loomine KOV otsustusprotsessides kaasa räääkimiseks</t>
  </si>
  <si>
    <t>Haridust toetavate teenuse kättesaadavuse suurendamine</t>
  </si>
  <si>
    <t>vanemlike oskuste hindamise läbiviimine</t>
  </si>
  <si>
    <t>Vahendite hankimine abivajavate laste elutingimuste parandamiseks</t>
  </si>
  <si>
    <t>Töötada laste ja perede heaolu tagamiseks ettenähtud tegevuste mõju hindamiseks mehhanism</t>
  </si>
  <si>
    <t>Suurendada kultuuriürituste mitmekesisust</t>
  </si>
  <si>
    <t>Töötada välja linna alkoholipoliitika</t>
  </si>
  <si>
    <t>Ehitada välja linna staadion</t>
  </si>
  <si>
    <t>parandada liikumispuudega isikute ligipääsu avalikele asutustele</t>
  </si>
  <si>
    <t>Leida KOV-i sotsiaalpedagoog ja eripeagoog</t>
  </si>
  <si>
    <t>tugevdada asutuste ja KOV-ide vahelist koostööd  ennetustegevuse raames</t>
  </si>
  <si>
    <t xml:space="preserve">tugevdada asutuste ja KOV-ide vahelist juhtumipõhist koostööd  </t>
  </si>
  <si>
    <t xml:space="preserve">Loksa Tervisekeskus kuulus siiani SA Ida-Tallinna Keskhaigla koosseisu. Loksa Tervisekeskuse ostis arendamise eesmärgil SA Tapa Haigla ja siia on riiklikult kavandatud piirkonna esmatasandi tervisekeskus. Kõik teenused on kaetud Haigekassa lepingutega. KOV toetab igati teenuste kättesaadavust, näiteks koostas KOV esmatasandi tervisekeskuse arengukava, et saaks piirkonna esmatasandi tervisekeskust laiendada ning tuua siia juurde lisateenuseid.
Loksal tegutseb Loksa Tervisekeskuse hoones 3 väga kogenud perearsti ja 3 pereõde. On laboratoorium, 2 hambaarsti, füsioterapeut, naistearst ja ämmaemand, tegutseb ka 15 kohaga hooldushaigla. Lisaks on kohapeal kiirabi.
Kõigi koostöö on suurepärane.
Loksa Tervisekeskuse hoone on väga hea transpordi ligipääsetavusega. Perearstikeskusesse ja hambaravisse on olemas ligipääs ja liikumisvõimalus ratastooliga. Teenuseid pakutakse nii eesti kui ka vene keeles.
</t>
  </si>
  <si>
    <t>Viimastel aastatel ei ole olnud vajadust analüüsida, kuid ennetustegevus toimub pidevalt.</t>
  </si>
  <si>
    <t>Perenõustamisteenus on olemas Noorte Tugila baasil. Vajadus on olnud väga väike, et teenust kohapeal pakkuda. Vajadusel oleme aidanud perel leida vajalikud kontaktid, et nõustamisele saada. Üldjuhul tahetaksegi teenust kaugemal.</t>
  </si>
  <si>
    <t>Olemas on ämmaemanda vastuvõtt, raseduskriisi nõustamine (perearst+naistearst) ja vajadusel teenusele suunamine Tallinnasse. Perekool, pere ja paariteraapia on kättesaadav Tallinnas, bussiliiklus tagatud, korraldatakse juhtumipõhiselt. 
Teismeeas vanemaks saajatele suunatud tugi  - Loksa Noortekeskuses Noorte Tugila, eesmärk on kontakti saamine ja motiveerimine läbi noorsootöö võimaluste. (Tugi kontaktide loomisel erinevate asutuste vahel, nõustamine, individuaalne vestlus, vajadusel motiveeriv). Kuni 26 aastastel on võimalik saada pereteraapiat.
Puuduvad teenused kohapeal, kuid  on kättesaadavad Tallinnas, vajadusel abistatud ja toetatud teenusele pääsemist.</t>
  </si>
  <si>
    <t>1) nõustamisteenuste vähesesus KOV-is kohapeal 
2) -
3) -</t>
  </si>
  <si>
    <t>Koostöös noorsoopolitsei ja konstaabliga külastati 2015 detsembris  enne jõulupühi linna lastega peresid, kutsutud üles pidama jõulurahu, jagatud meeneid ja antud märku olemasolust.  KOV ametnikud on osalenud koolitusel, venekeelseid materjale kahjuks ei ole. Paarisuhte koolitusvajalikkus eraldi kaardistatud ei ole, aga info koondub/koguneb kohapeal, kas koolist lasteaiast või politsei perevägivalla juhtumite teadete põhjal. Vägivalla juhtumite lahendamisel on politseil kohustus suunata kannatanu koheselt ohvriabi teenusele, kui keeldutakse tegeleb sotsiaalnõustamisega KOV sotsiaaltöötaja, võimalus on saata nõustamisele terve pere (ohvriabi või muu vaimse tervise valdkonna spetsialisti vastuvõtule/teenusele). KOV suhtub tõsiselt perevägivalla juhtumite lahendamisse ja teenus oleks vajalik kohapeal (toimetulematus). Koostöö politseiga väga hea.</t>
  </si>
  <si>
    <t xml:space="preserve">Elanikele on KOV-is kohapeal tagatud esmased teenused (ämmaemand, raseduskriisi nõustamine) lapseootel ja lastega peredele. Arenguvõimalused on vanemlust toetavate programmide ja vanemluse hindamise läbiviimisel. Väga hea koostöö perearstide ja politseiga, koostöö kooli ja lasteaiaga, et märgata ja reageerida õigeaegselt ohumärkidele. </t>
  </si>
  <si>
    <t xml:space="preserve">Nõudlus on olnud väga väike, et teenust kohapeal pakkuda. Vajadusel oleme aidanud perel leida vajalikud kontaktid, et nõustamisele saada. Üldjuhul ei taha isikud ega pered oma probleeme tunnistada, tahetakse teenust saada kaugemal kui oma linnas. </t>
  </si>
  <si>
    <t>Kohapeal ei ole, oleme aidanud kontaktide leidmiseks Tallinnas. Infomaterjali laialdaselt internetis, abivahendid apteegis. Sõltub väga palju inimesest.</t>
  </si>
  <si>
    <r>
      <t xml:space="preserve">Hetkel vanemlust toetavad programmid KOV-is puuduvad, kuid vajadus on ja  vajadus teha koostööd naaber KOV-idega. Loksa Gümnaasiumis on ja Loksa lasteias viiakse läbi loenguid, mis toetavad vanemlust. Samuti toimuvad perepäevad nii koolis kui lasteaias, on proovitud perepäevi läbi viia ka Loksa Noortekeskuses, kuid seal ei ole toiminud. Enamasti olnud projektipõhine või initsiatiivipõhine. </t>
    </r>
    <r>
      <rPr>
        <sz val="8"/>
        <color rgb="FFFF0000"/>
        <rFont val="EYInterstate Light"/>
        <charset val="186"/>
      </rPr>
      <t xml:space="preserve"> </t>
    </r>
  </si>
  <si>
    <t>Vanemlikke oskusi hinnatakse riskiperede puhul. Samas KOV-il ei ole välja töötatud vanemlike oskuste hindamiseks kriteeriume. Kuna riskirühma peresid on, siis vajadus on, siis ideena on mõte pöörduda SA Väärtustades Elu poole.  Projekti raames on koostöö MTÜ Arenduskeskusega (tervisliku toitumise projekt, emad, isad, vanaemad/vanaisad kokanduskursused, põlvkondadevaheleised üritused). On kaalumisel osalemine pilootprojektis "Imelised aastad".  KOV-de koostöö vajab tõhustamist. Need on vabatahtlikud koolitused, selliseid juhtumeid on väga vähe, kus vanemad ei oska lastega toime tulla, pigem ei oska vanemad enda eludega toime tulla. Oleme suunanud vajadusel noore pere pereteraapiasse ja nõustamisele.</t>
  </si>
  <si>
    <t>1) hea koostöö politseiga, perearstidega, kooli ja lasteaiaga
2) olulised teenused KOV-is kohapeal (ämmaemand, raseduskriisi nõustamine), ohvriabi 
3) ennetustöö</t>
  </si>
  <si>
    <t>1)  KOV-is ei ole välja töötatud vanemlike oskuste hindamiseks kriteeriume, või oleks see riigi pädevuses?
2) vanemlust toetavate programmide vähesus, üleüldine Eestis
3) vanemlikke oskusi toetavaid teenuseid võiks olla KOV-is kohapeal rohkem.</t>
  </si>
  <si>
    <t xml:space="preserve">KOV-is on alusharidus kõigile kättesaadav - kõigile soovijatele on kohad tagatud. 
Majanduslikes raskustes perede lastele määrab KOV taotluse alusel kohamaksu või toiduraha toetuse. Alushariduses ei osale teatud hulk lastest eelkõige põhjusel, et vanem on kodune. 
</t>
  </si>
  <si>
    <t>Kõigil, kes soovivad, on võimalik omandada keskharidust Loksa Gümnaasiumis. Keskharidust omandaval õpilasel on võimalik saada ühekordse toetusena õppevahendite kompenseerimist. Kõige suurem tugi on, et KOV toetab gümnaasiumiosa tervikuna. 
Kutseharidust omandavaid õpilasi on võimalik toetada juhtumipõhiselt. 
Toetame majandusõpet, koolis toimub karjäärinõustamine, toetame noorte konkurssidel ja teemapäevadel, infopäevadel osalemist. Noortele võimaldatakse praktikakohti KOV-s.
Olemas on Noorte Tugila teenus Loksa-Kuusalu noortele, keskus asub Loksal – suunatud just riskikäitumisega noortele ja nende toetamisele. Loksa Noortekeskus viib läbi Riskilaste toetusprogrammi – ennetusprojekt.</t>
  </si>
  <si>
    <r>
      <rPr>
        <sz val="8"/>
        <rFont val="EYInterstate Light"/>
        <charset val="186"/>
      </rPr>
      <t>Kõikidele lastele on loodud tingimused omandada KOV-is kohapeal alus-, põhi- ja keskharidus.</t>
    </r>
    <r>
      <rPr>
        <sz val="8"/>
        <color rgb="FFFF0000"/>
        <rFont val="EYInterstate Light"/>
        <charset val="186"/>
      </rPr>
      <t xml:space="preserve"> </t>
    </r>
  </si>
  <si>
    <t>1) KOV-is on tagatud lastele alus-, põhi- ja keskhariduse omandamise võimalused
2)  loodud on võimalused HEV õpilastele hariduse omandamiseks
3) hea koostöö KOV-i ja kooli vahel koolikohustust mittetäitvate lastega tegelemiseks</t>
  </si>
  <si>
    <t>Lastele on loodud mitmekülgsed mitteformaalse õppimise võimalused ning tingimused osalus- ja kuuluvuskogemuse saamiseks.</t>
  </si>
  <si>
    <t>1) puudub noorte osaluskogu KOV otsutusprotsessides kaasa rääkimiseks, üleüldine Eestis
2)
3)</t>
  </si>
  <si>
    <t>Teenus kättesaadav perearstikeskuses, kuid lasteaia struktuuris tervishoiutöötaja ametikoht olemas.</t>
  </si>
  <si>
    <t>Psühholoog: teenuse järgi on koolis nõudlus; pakutav teenus koolis kohapeal puudub, mistõttu ei kata ka vajadusi; teenuse tellides on järjekorrad pikad; kooli tellides on teenus saajale tasuta; väljapoole kooli teenusele saatmisel on KOV tasunud õpilase transpordikulud; ligipääs liikumispuudega isikutele oleneb teenuse osutajast; teenust osutatakse ka vene keeles; teenuse kohta annab kool edasi info otse lapsevanemale.</t>
  </si>
  <si>
    <t>Teenus puudub. Lasteaed ostab mõned korrad aasta teenust sisse.</t>
  </si>
  <si>
    <t>Logopeed: teenuse järgi on koolis nõudlus; pakutav teenus puudub kohapeal, mistõttu ei kata ka vajadusi; teenuse tellides on järjekorrad pikad; kooli tellides on teenus saajale tasuta; väljapoole kooli teenusele saatmisel on KOV tasunud õpilase transpordikulud; ligipääs liikumispuudega isikutele oleneb teenuse osutajast; teenust osutatakse ka vene keeles; teenuse kohta annab kool edasi info otse lapsevanemale.</t>
  </si>
  <si>
    <t>Teenus puudub, puudub ka vajadus teenuse järgi.</t>
  </si>
  <si>
    <t>Eraldi pikapäevarühma loodud ei ole. Kõik lasteaiarühmad on avatud kogu asutuse lahtiolekuaja jooksul. Vajadus pikema lahtiolekuaja järgi puudub.</t>
  </si>
  <si>
    <t xml:space="preserve">1) kool ja lasteaed asuvad elanikkonnale lähedal.
2) perearsti ja kooli tervishoiutöötaja olemasolu
3) järjepidev karjäärinõustamine koolis </t>
  </si>
  <si>
    <t>1) vähene teenuste ja spetsialistide olemasolu kohapeal, ostetakse sisse
2)
3)</t>
  </si>
  <si>
    <t>Põhjendatud avalduste alusel on sotsiaaltoetusi peredele eraldatud.</t>
  </si>
  <si>
    <t xml:space="preserve">Sotsiaalnõustamise teenuse järele on nõudlus. Teenust pakuvad 2 sotsiaaltöötajat - olemasolevad teenused rahuldavad vajaduse. Järjekord/ooteaeg ei ole probleemiks. Teenus on tasuta. Teenus on rahastatud omavalitsuse eelarvest. Ühistranspordi järgi puudub vajadus. Teenus on kättesaadav ka vene keeles.  </t>
  </si>
  <si>
    <t xml:space="preserve">Teenuse järele on nõudlus. Olemasolev teenus on vajadusi rahuldav. Teenuse järjekord ei ole probleemiks. Teenus on tasuta.  </t>
  </si>
  <si>
    <t>Teenus 2: Tugiisikuteenus</t>
  </si>
  <si>
    <t>Teenuse järele on olnud nõudlus eelkõige lasteaias. Koolis töötavad abiõpetajad nii eesti- kui venekeelsed - teenus on vajadust rahuldav . Probleemiks on koolitatud tugiisikute vähesus. Teenuse järjekord ei ole probleemiks. Teenus rahastatakse KOV eelarvest.</t>
  </si>
  <si>
    <t>1) pakutavad teenused rahuldavad vajadused
2) kahe täiskohaga lastekaitse-sotsiaaltöötaja olemasolu
3) teenused on kättesaadavad ilma järjekorrata</t>
  </si>
  <si>
    <t>1) koolitatud tugiisikute vähesus
2) 
3)</t>
  </si>
  <si>
    <t>Erinevat liiki puudega ja psüühikahäiretega lastele pakub KOV vajadusel tugiisikuteenust, riigi poolt pakub teenuseid Rajaleidja. Teenuseid kasutavad vähesed ("sildistamisehirm", teadmatus). Teenuse kvaliteet on rahuldav. Hetkel puudub KOV-il kvalifitseeritud tugiisik, sotsiaalpedagoog, psühholoog - teenust ostetakse sisse.</t>
  </si>
  <si>
    <t xml:space="preserve">KOV pakub väärkoheldud lastele turvakoduteenust (sh ostab sisse)  Ohvriabiteenus on kättesaadav Maardus. Vajadusel on teenust võimalik saada ka KOV-s. </t>
  </si>
  <si>
    <t>KOV pakub õigusrikkumise toime pannud lastele sotsiaalnõustamise teenust. Teenuse järele on vajadus ja KOV-i teenused rahudavad selle vajaduse.</t>
  </si>
  <si>
    <t>KOV-il on ülevaade abivajavate lastega perekondade elamisruumidest ja elamistingimustest. Olukorra kaardistamiseks teevad ametnikud koostööd. Abivajavate laste elamistingimused on pigem head, puudu jääb puhtusehoidmisest.. KOV on aidanud peredel elamistingimusi parandada nt remontinud elamispinna või pakkunud perele uue sobiva elamispinna.</t>
  </si>
  <si>
    <t>KOV-il on ülevaade leibkondadest, mis kuuluvad riskirühma - kõik lapsed käivad kas lasteaias või koolis. Soe toit on tagatud nii koolis kui ka lasteaias. Vajadusel on jagatud täiendavat toiduabi ning tehtud kodukülastusi. Riskirühma kuulub KOV-is 4 leibkonnast kokku 18 last.</t>
  </si>
  <si>
    <t>KOV arvestab abivajavate laste emotsionaalseid vajadusi vastavalt olukordadele. Koolikiusamisega tegelevad koolitöötajad ja lastekaitsetöötajad. Kaasatud on ka noortekeskus, mis pakub noortele mitteformaalse õppimise võimalusi ning läheneb noorele individuaalselt (eesti ja ka vene keeles).</t>
  </si>
  <si>
    <t xml:space="preserve">KOV lähtub oma tegevuses abivajavatele lastele tingimuste loomisega probleemidega toimetulekuks. </t>
  </si>
  <si>
    <t>1) abivajajate vähene motiveeritus teenuse kasutamiseks
2) KOV-i suurem panus tagajärgede likvideerimisele kui ennetustööle
3) ühiskonna vähene teadlikkus igaühe kohustusest teavitada abivajavast lapsest</t>
  </si>
  <si>
    <t>1) tegevuste mõju hindamiseks puudub mehhanism
2) rahuloluküsitlused on pigem haridusasutuse kesksed
3)</t>
  </si>
  <si>
    <t>Kooli lähedal on mitmeid lapse jaoks hea nähtavusega ülekäiguradu (Tallinna tn, Rohuaia tn), mis on aktiivses kasutuses ehk asuvad sobivates kohtades. Lasteaia lähiümbruses ülekäigurajad puuduvad, kuna hoone asub elumajade vahel, hõreda liiklusega piirkonnas õuealal. Kooliga piirneval Tallinna tänaval järgivad sõidukid üldjuhul kiirusepiiranguid, kaugemale jääval Rohuaia tänaval kipuvad sõidukid aegajalt kiirust ületama (ülekäigurajast kaugemal). Tänavad ja bussijaam on sügis-talvisel pimedal ajal piisavalt valgustatud, tagamaks jalakäija ja ratturi nähtavuse sõidukijuhile. Samuti asuvad linnas valgustatud kergliiklusteed, mis on kasutamiseks nii jalakäijatele kui ka ratturitele. KOV ei ole saanud MNT-lt ega PPA-lt märgukirju haridusasutuste lähiümbruse liiklusohutuse parendamiseks.</t>
  </si>
  <si>
    <t>Loksa linna on viimastel aastatel rajatud kolm  uut mänguväljakut, mis arvestavad erinevatesse vanusegruppidesse kuuluvate laste vajadusi ja soove ning mida eri vanuses lapsed kasutavad väga aktiivselt. Lisaks hoitakse korras vanu, mis on samuti laste poolt aktiivses kasutuses. Loksa rannas asuvad jalgpalli- ja võrkpalliväljakud, linna staadionil jalgpalliväljak. Suvehooajal kasutavad spordiväljakuid nii noored kui ka täiskasvanud. Staadioni kasutus on suurem, kuna seal viiakse läbi ka kooli kehalise kasvatuse tunde. Linna staadioni rekonstrueerimiseks on koostatud projekt, mis teostatakse rahastuse leidmisel. Väljakute ohutuse kontrollimine toimub vähemalt igakevadiselt, vajadusel tihedamini heakorra valdkonna teenistujate poolt. Lisaks on plaanis rekonstrueerida skatepark</t>
  </si>
  <si>
    <t>Loksa linnas ametlikud supluskohad puuduvad. Avalikuks supluskohaks on linnas Loksa rand, mille vee kvaliteeti uuritakse suvehooajal - seni vee kvaliteedi osas puudusi esinenud ei ole. Loksa rannas on meri pikalt madal, sobilik lastega peredele. Lisaks voolab linnast läbi Valgejõgi ning linnas asuvad savikarjäärist tekkinud tiigid. Nii jõgi kui ka tiigid avalike supluskohtadena märkimisväärselt kasutuses ei ole. Ükski eelnimetatud veekogust ei ole valvega ning KOV ei näe ka vajadust rannavalveteenuse osutamisega alustada. Loksa randa on plaanis paigaldada veeohutuspüstak veeohutust puudutava teabega. Sagedamini esinevaid ohuolukorrad veekogudel ja nende ääres - talvel jääleminek, puudulik ujumisoskus. Loksa rannas ega ka 100 m ulatuses kaldajoonest ei müüda alkoholi.</t>
  </si>
  <si>
    <t>Lastele on Loksa linnas tagatud turvaline elukeskkond. Avalikud asutused ja avalik ruum on tervislikud ja turvalised. Mõningaid puudujääke esineb vaid erivajadustega inimeste ligipääsu tagamisel, millega aga juba tegeletakse.</t>
  </si>
  <si>
    <t>1) kultuuriürituste vähene külastatavus (elanikkonna passiivsus, vajakajäämised ürituste mitmekesisuses)
2) puudulik alkoholipoliitika, alkoholiprobleemidega peredes elavate laste suur hulk, Eestis üldine
3) osadele avalikele asutustele ei ole loodud ligipääsu liikumispuudega isikute tarbeks</t>
  </si>
  <si>
    <t>KOV finantseerib õpetajate täienduskoolitusi (kvalifikatsiooni tõstmist). Õpetajad ei lahku töölt sageli, keskmine tööstaaž on 25. Puudu on sotsiaalpedagoogist ja eripedagoogist - viimastel aastatel neid leitud ei ole, kuna puuduvad vastava haridusega inimesed lähipiirkonnas.</t>
  </si>
  <si>
    <t xml:space="preserve">Loodud on toimiv koostöövõrgustik. Keda ja kuidas kaasatakse oleneb juhtumist. Tehakse koostööd terapeutide, arstide, erinevate nõustajatega. </t>
  </si>
  <si>
    <t>Laste ja perede heaolu tagamisega tegelevad KOV-is kvalifitseeritud spetsialistid ja loodud on toimiv koostöövõrgustik.</t>
  </si>
  <si>
    <t>1) KOV-is on kvalifitseeritud lastekaitsespetsialist
2) KOV-is on kvalifitseeeritud noorsootöötajad
3) hea koostöö lastega töötavate spetsialistide vahel</t>
  </si>
  <si>
    <t>1) KOV-is puudub sotsiaalpedagoog ja eripedagoog
2)
3)</t>
  </si>
  <si>
    <r>
      <t xml:space="preserve">Diana Nooska juhib Loksa Noortekeskuses </t>
    </r>
    <r>
      <rPr>
        <u/>
        <sz val="8"/>
        <rFont val="EYInterstate Light"/>
        <charset val="186"/>
      </rPr>
      <t xml:space="preserve">Tugilat, </t>
    </r>
    <r>
      <rPr>
        <sz val="8"/>
        <rFont val="EYInterstate Light"/>
        <charset val="186"/>
      </rPr>
      <t xml:space="preserve">mis tegeleb erinevate ennetustegevusega. Lisaks on kavandatud on tegevused </t>
    </r>
    <r>
      <rPr>
        <u/>
        <sz val="8"/>
        <rFont val="EYInterstate Light"/>
        <charset val="186"/>
      </rPr>
      <t>KOV üksuste koostöögrupis</t>
    </r>
    <r>
      <rPr>
        <sz val="8"/>
        <rFont val="EYInterstate Light"/>
        <charset val="186"/>
      </rPr>
      <t xml:space="preserve"> (Loksa, Vihula, Kuusalu) noorte sotsiaalse tõrjutuse üldiseks ennetamiseks - 1.kohtumine on 10.06.2016 Loksa LV-s (Eesti Noorsootöö Keskuse projekt). </t>
    </r>
  </si>
  <si>
    <t>1) noorte sotsiaalse tõrjutuse ennetamise projekti läbiviimine
2) Tugila olemasolu
3)</t>
  </si>
  <si>
    <t>1) ennetustöö võiks olla laiapõhjalisem
2)
3)</t>
  </si>
  <si>
    <r>
      <rPr>
        <b/>
        <sz val="8"/>
        <rFont val="EYInterstate Light"/>
        <charset val="186"/>
      </rPr>
      <t>1) toimiv koostöö</t>
    </r>
    <r>
      <rPr>
        <b/>
        <sz val="8"/>
        <color rgb="FFFF0000"/>
        <rFont val="EYInterstate Light"/>
        <charset val="186"/>
      </rPr>
      <t xml:space="preserve">
</t>
    </r>
    <r>
      <rPr>
        <b/>
        <sz val="8"/>
        <rFont val="EYInterstate Light"/>
        <charset val="186"/>
      </rPr>
      <t>2)
3)</t>
    </r>
  </si>
  <si>
    <t>kvalifitseeritud spetsialistide (sotsiaalpedagoog, psühholoog, tugiisik) leidmine</t>
  </si>
  <si>
    <t>info levitamine igaühe kohustusest teavitada abivajajast lapsest</t>
  </si>
  <si>
    <t xml:space="preserve">Toimiva rannavalve korraldamine </t>
  </si>
  <si>
    <t>Loksal töötab kaks haigekassalepingulist hambaarsti, laste hammaste kontroll toimub regulaarselt koolis kohapeal ja on võimalik saada ka Loksa Tervisekeskuse hoones hambaarstikabinetis raviteenust. Hambaraviteenus on kakskeelne. Parendamise osas võiksime mõelda läbi ka ennetustegevused ning kuidas hambaraviteenus jõuaks ka lateaia vahendusel eelooliealiste lasteni.</t>
  </si>
  <si>
    <t xml:space="preserve">Muusikateraapia: KOV-is olemas kursused läbinud inimene, vajadusel võimalik suunata kõiki eelneval kokkuleppel teenuse pakkujaga.
</t>
  </si>
  <si>
    <t>Kord aastas on koostöös politseiga kokkuvõtete tegemine. Koostöös päästekomandoga paigutatakse eakatele ja riskiperedele suitsuandureid. Päästeameti ja politseiga koostöös reklaamkampaaniad ja ennetusartiklite avaldamine. Kuna tegemist on veekogude äärse piirkonnaga, siis erilist rõhku paneme laste ja noorte ujuma õpetamisele, oleme ka täiskasvanutele vastavaid kursuseid läbi viinud. Noortekeskuse ennetusprojektid näiteks projekt „Oskan ennast hoida“. Väga hea on KOV koostöö kohaliku piirkonna politseinikuga ja noorsoopolitseinikuga ja Päästeametiga ja Maantee-ametiga, noorte  koolitused koolis ja lastele teavituspäevad  lasteaias.</t>
  </si>
  <si>
    <t xml:space="preserve">Teenuse järgi on mõningane vajadus. KOV-il on turvakoduteenuse pakkumiseks loodud tingimused (Posti 11, Loksa hoones sisustatud kriisituba), mis rahuldavad vajadused. Teenus on tasuta. Rahastatakse KOV eelarvest. Teenuste vajadus on olnud väga väike. Püsivat lepingut turvakodudega linnal ei ole, sõlmitakse vastavalt juhtumile. </t>
  </si>
  <si>
    <t>KOV seirab oma kogukonda tuvastamaks abivajavaid lapsi. Kogukonna väiksus aitab kaasa selle seire teostamisele - kõik tunnevad kõiki. Lastele on abi igakülgne abi alati olnud tagatud (toit, riided, magamiskoht jne) . Vanemlikku hooletusse jäetud ja perest eraldatud lastele korraldab KOV turvakoduteenuse ja asenduskoduteenuse. Perest on lapsed eraldatud, kuna nad on jäänud ilma vanemlikust hoolitsusest, lapsed on paigutatud institutsionaalselt. KOV-l on kooli abil olemas ülevaade lastest, kes veedavad suure osa ajast iseseisvalt. Laste ära viimine on olnud äärmuslik abinõu, kui nõustamised, tugiisik, materiaalneabi ei ole olukorda parandanud. Üldjuhul ei ole seniste juhtumite puhul olnud lapsevanemad huvitatud olukorra parandamisest ja ei soovi abi ja nõu.</t>
  </si>
  <si>
    <t>Hädasolev laps on vajadusel koheselt paigutatud turvakodusse. KOV ametnikel on kontakt ja toimiv koostöö operatiivüksustega. Kriisiabiteenus on kättesaadav. Senini oleme kasutanud Haiba Lastekodu  (kuni aastani 2012) ja hiljem Tallinna Lastekodu Väikelaste Turvakodu teenust. Kirjalikku kriisi korral tegutsemise juhendit linnal ei ole, kuid on olemas Loksa Lasteaia Õnnetriinu kodukorras, kuidas käituda, kui seal on olukord, kui lapsevanem ei tule lapsele järgi või lapsevanem saabub lasteaeda joobeseisundis. Lastekaitse - ja sotsiaalnõuniku telefon on avalik ja sellele võib helistada ööpäevaringselt. Kõik otsused nii töö ajal kui ka töövälisel ajal allkirjastab linnapea. Kriisiabina näeme eluaseme tagamist, elamiseks vajalikku materiaalset abi, hingehoiu teenust.</t>
  </si>
  <si>
    <t>Laste ja perede huve ja rahulolu uurib KOV enamasti haridusasutuste (Loksa Gümnaasium ja Loksa Lasteaed Õnnetriinu) vahendusel, kes korraldavad küsitlusi ja koguvad andmeid regulaarselt nii laste kui ka nende vanemate vajaduste ja huvide kohta. Koolis vastavad rahulolu ankeetidele nii lpsevanemad kui ka õpilased. Koolist ja lasteaiast saadud andmeid KOV  analüüsib ning nende põhjal viiakse läbi parendustegevusi. Õlelinnalist rahulolu uuringut ei ole tehtud, kuid on plaanis.</t>
  </si>
  <si>
    <t>Elanikel on Loksa linnas võimalik külastada raamatukogu, kus saab lisaks raamatute laenutusele osaleda kohtumistel kirjanikega ja raamatuesitlustel ning vaadata näitusi ja kasutada avaliku internetipunkti teenust. Lisaks on linnaelanikul võimalus käia kohapeale tellitud teatrietendustel ja kontsertidel kultuurikeskuses, külastada näitusi ja näitusmüüke. Organiseeritakse ka ühiseid väljasõite Tallinna ja Rakvere teatritesse. Korraldatakse erinevatele tähtpäevadele pühendatud üritusi (emadepäev, isadepäev, jõulud, jaanipäev, linna aastapäev, Eesti Vabariigi pidulik kontsertaktus jms). Peamiselt organiseerib Loksa linnas kultuuriüritusi linna loodud sSA Loksa Kultuur, Loksa Muusikakool, Loksa Linnaraamatukogu, Loksa Gümnaasium ja Loksa Linnavalitsuse komisjon Kultuurikoda. Linna ühtse kultuurikava koostab igaks aastaks Kultuurikoda.  KOV-is puudub kultuurivaldkonna spetsialist, valdkonna eest vastutab abilinnapea muude tööülesannete hulgas. Keskmiselt kord kuus on linnas laat. Kultuuriväljundid on olemas nii lastele, noortele, peredele kui ka eakatele. Enamasti on üritustel osalemine tasuta, tellitud kontsertide ja teatrietenduste puhul on piletihinnad pigem sümboolsed. Väljasõitudel teatrisse tuleb tasuda reaalsed kulud. Külastatavus oleneb üritusest. Laatade ja linnapäeva ürituste külastatavus on alati suur olnud. Paljud külastavad raamatukogu ja osalevad väljasõitudel teatrisse, külastavad näitusi ja näitusmüüke. Vähene on olnud elanike huvi aga tasuta/tasuliste kontsertide ja kohaletellitud teatrietenduste suhtes. Kultuurikohtadesse on ligipääs väga hea – asuvad linna südames. Kultuurikeskusel ja raamatukogul puudub aga ligipääs liikumisraskustega inimestele. Kohalikud elanikud osalevad ürituste korraldamisel eelkõige mittetulundusühingute läbi – MTÜ Loksa Arenduskeskus, MTÜ Rannamännid, MTÜ Pensionäride Ühendus Loksa Kompass – korraldades ühiseid väljasõite, üritusi, näitusi, näitusmüüke ja pakkudes muid ajaveetmise võimalusi. Ürituste korraldamise aktiivsus on pigem kasvanud, kuna rahastuse leidmise võimalused on avardunud (KOPi ja LEADERi projektid). Kultuurist osasaamise võimalusi on kohalikele inimestele loodud piisavalt. Elanike aktiveerimiseks võiks ürituste mitmekesisust tulevikus suurendada, püüdes pakkuda midagi igale maitsele.</t>
  </si>
  <si>
    <t xml:space="preserve">Umbes poole linna territooriumist moodustavad rohealad – pargid, mets, haljasala. Elanikel on vaba aega võimalik veeta Veteranide pargis, Nõmme metsapargis ja Ranna pargis. Kahel eelnimetatud rohealal asuvad terviserajad, kus on sõltuvalt aastaajast võimalik tegeleda suusatamise, jooksmise, kepikõnni ja jalgrattaspordiga. Lastele vaba aja veetmiseks on linna rajatud mitmeid uusi mänguväljakuid, noorte jaoks on rekonstrueerimisel skatepark. Samuti on võimalik harrastada pallimänge Loksa rannas (jalg- ja võrkpall) ja staadionil (jalgpall). Organiseeritud üritusteks on Loksa Linna Päeva jooks ümber linna, Jüriööjooks, meistrivõistlused murdmaasuusatamises, suvine rannavõrkpalliturniir, tervisepäevade raames läbiviidavad jalgratta-, kepikõnni- ja suusamatkad. Spordiüritusi organiseerib enamasti linna loodud OÜ Loksa Ujula, kuid mitmed üritused tehakse koostöös SA-ga Loksa Kultuur ja Loksa Gümnaasiumiga. Eraldi spordiga tegelevat ametnikku KOV-is ei ole. </t>
  </si>
  <si>
    <t xml:space="preserve">Alkoholimüügi kohtade arv Loksa linnas on viimase viie aasta jooksul püsinud vahemikus 10-11. Järelevalvet kohalike alkoholimüügi kohtade üle teostab KOV-is väärteomenetleja, kes alustab menetlust omal initsiatiivil või süüteo teate alusel. Seni ei ole KOV-ini jõudnud teateid juhtumitest, mil müüja teadlikult oleks müünud alaealisele alkoholi. Seega võiks eeldada, et alaealisel on Loksa linnas kohalikest poodidest alkoholi osta keeruline. Samas on suur osa alaealiste poolt toime pandud väärtegudest Loksa linnas viimasel viiel aastal olnud tingitud tubakaseaduse ja alkoholiseaduse mittejärgimisest. KOV-is toimuvatel avalikel üritustel on KOV reeglina piiranud kange alkoholi müüki. Vanemlike oskuste koolitusi on KOV-is aegajalt läbi viidud nii lasteaias kui ka koolis. Lapsevanemate huvi on olnud pigem vähene ning osalejateks pered, kellega reeglina ei ole probleeme olnud. Koolis omandavad lapsed sotsiaalseid toimetulekuoskusi eelkõige inimeseõpetuse, majandusõpetuse ja ühiskonnaõpetuse tundises. Sotsiaaltöötaja hinnangul elab märkimisväärne osa lastest peredes, kus on alkoholiprobleemid (Eesti üldine probleem, millele ei ole tänini maailmas lahendust leidnud mitteükski spetsialist). Kohalikud sotsiaaltöö spetsialistid ei ole läbinud spetsiaalseid   täiendkoolitusi alkoholiprobleemidega klientide alkoholi probleemi lahendamiseks, kuid sotsiaaltöötajad suunavad alkoholiprobleemidega kliente nõustajate juurde. Kohaliku alkoholipoliitika põhimõtteid KOV-is kinnitatud ei ole. Samas on Loksa linna arengukavas teadvustatud alkoholismi probleemi olemasolu ning nähtud turvalisuse alapeatüki visioonis ette tingimuste loomist mh alkoholismi tarbimise vähendamiseks läbi ennetustöö ning alternatiivtegevuste edendamise. </t>
  </si>
  <si>
    <t xml:space="preserve">Politseiametnikud esitavad iga-aastaselt KOV volikogule ülevaate möödunud aasta kuritegevuse olukorrast KOV-is. Lisaks osaleb keskmiselt kord kuus kohalik konstaabel KOV-i infotundides, kus jagab jooksvalt infot olukorrast linnas. Veel edastab politsei erinevaid märgukirju toimunud sündmuste osas, eelkõige, mis puudutab lapsi. Samuti on politsei kirjutanud kohalikku lehte artikleid turvalisuse kohta. Linna arengukavas on koostatud eraldi peatükk turvalisuse teemal, kus analüüsitakse viimaste aastate kuritegevuse trende linnas ning planeeritakse edasisi tegevusi. Reeglina on kuritegevustase KOV-is jäänud alla Harju maakonna keskmist. Ka terviseprofiilis on analüüsitud erinevates alapeatükkidest kuritegevuse olukorda linnas ning noorte puhul pakutud välja ennetustegevusena nt eakaaslaste programmi, Gordoni metoodikal põhinevat praktiliste oskuste treeningut ning noorte õigusrikkumisele suunatud koolituste korraldamist nii õpilastele kui lastevanematele. KOV on viimastel aastatel viinud ellu mitmeid tegevusi, millega on avalikku ruumi turvalisemaks muudetud. Nt lammutati paari aasta eest pikalt tühjalt seisnud varisemisohtlik maja, jätkuvalt tehakse ettekirjutusi ohtlike hoonete omanikele, toimub aktiivne turvakaamerate paigaldamine linna. Administratiivse suutlikkuse tõstmiseks võttis linnavalitsus 2015. aastal tööle väärteomenetleja. Rehabilitatsiooniteenust alaealistele õigusrikkujatele Loksal ei ole. Vajadusel suunatakse alaealised erinevatesse programmidesse (nt Tugila, Step) väljaspoole Loksat, enamasti Tallinnasse. Resotsialiseerimisprogramme erikoolist vabanenutele Loksal samuti ole - seni ei ole ka selle järgi vajadust olnud. Kui vajadus tekib, saab isikud samuti suunata Tallinnasse, kus on väljatöötatud vajalikud programmid. KOV-il on välja töötatud tugiisikuteenus, vajadusel saab seda pakkuda ka vanglast vabanenutele. Ennetustegevusi on projektide põhiselt viidud läbi Loksa Noortekeskuses näiteks projektid "Oska ennast hoida 1" ja " Oska ennast hoida 2",  mis hõlmasid ka alaealiste kuritegevuse ennetamist, noorteprojekt "Mobiilne noorsootöö", mille eesmärk oli kaasata noored tänavalt noortekeskuse tegevustesse. Samuti on noortele viidud läbi Loksa Noortekeskuses   viha ohjamise treeninguid. </t>
  </si>
  <si>
    <t xml:space="preserve">KOV-is töötab täiskoormusega lastekaitsespetsialist. Tulenevalt lastekaitse kontseptsioonist on laste arvu suhe lastekaitsetöötaja kohta optimaalne. Lastekaitsetöötaja jõuab tegeleda ka mõnevõrra ennetustööga. Lastekaitsetöötaja kvalifikatsioon vastab lastekaitseaduse § 20 esitatud nõuetele. Omavalitsus toetab kvalifikatsiooni tõstmist, olemasolevate probleemidega tuleb lastekaitse toime, vajakajäämisi esineb koostöös, kuid need on selgepiiriölisema tööjaotusega lahendatavad. Tööandja toetab töönõustamisele suunamist. Lähitulevikus on plaanis luua selgepiirilisem tööjaotus kahe spetsialisti vahel eesmärgiga, et üks ametnik tegeleb vaid lastekaitsetööga ning teine sotsiaalhoolekandega üldiselt. </t>
  </si>
  <si>
    <t>KOV- i poolt algatatud ja koordineeritud laste ja noorte juhtumipõhine koostöövõrgustik toimib Loksa linnas  väga hästi. Koostöövõrgustikku kuuluvad Loksa linnavalitsuse sotsiaaltööspetsialistid, kooli, lasteaia, noortekeskuse, muusikakooli,  SA Loksa Kultuur, OÜ Loksa Ujula esindajad ja olenevalt juhtumist asjaomane perearst. Võrgustikuliikme vastutus sõltub abivajaja abivajadusest (kui abivajadus sõltub vaimsest või füüsilisest tervislikust seisundist siis vastutab perearst, psühholoog, kui vajadus õpiabi või perekondlikud suhted jne. Võrgustikus osalemine on vabatahtlik ja eduka läbirääkimise kunst, organisatsioonidevaheline kokkulepe on pigem suuline ja toimib harjumuspäraste ühenduste (politsei, perearst, kool, lasteaed, asenduskodu, psühhiaatrihaigla) vahel teiste KOV-idega koostöö sõltub juhtumist/olukorrast. Riigiasutustega koostöö on tähtaegselt esitatud statistika ja infopäevad ning juhtumipõhised koostööd maavalitsuse ja ministeeriumitega.</t>
  </si>
  <si>
    <t>*Nõustamisteenuste arendamine ja neid pakkuvate MTÜ-de kaasamine. *Nõustamisteenuste alaste projektide koostamine sh neis koostööpartnerina osalemine (Nt Tugila kuni aastani 2018)</t>
  </si>
  <si>
    <t>*2000                                                                                                                                                                                                                                                                                                                                                                                                                                                                                                                                                                              *2000</t>
  </si>
  <si>
    <t>Vanemlust toetavate koolituste korraldamine</t>
  </si>
  <si>
    <t>2017-2021</t>
  </si>
  <si>
    <t>*Vanemlike oskuste hindamise instrumendi väljatöötamine                                                   *Vanemlike oskuste hindamine</t>
  </si>
  <si>
    <t>lastekaitsetöötaja, sotsiaaltöötaja</t>
  </si>
  <si>
    <t>*2017                                                  *2017-2021</t>
  </si>
  <si>
    <t>palgafond</t>
  </si>
  <si>
    <t>*2000</t>
  </si>
  <si>
    <t>*palgafond                              *palgafond</t>
  </si>
  <si>
    <t>Noorte osaluskogu loomine</t>
  </si>
  <si>
    <t>Konkursside korraldamine kvalifitseeritud spetsialistide - sotsiaalpedagoog, psühholoog, eripedagoog, tugiisik leidmiseks</t>
  </si>
  <si>
    <t>sotsiaalvaldkonna abi-linnapea, kooli direktor, sotsiaaltöötaja, lastekaitsetöötaja</t>
  </si>
  <si>
    <t>pidev</t>
  </si>
  <si>
    <t>Laste ja perede heaolu soodustavate (sh laste elutingimuste parandamiseks) projektide koostamine ja esitamine</t>
  </si>
  <si>
    <t>2016-2021</t>
  </si>
  <si>
    <t>Konkursside korraldamine kvalifitseeritud spetsialistide leidmiseks vt eesmärk 2.</t>
  </si>
  <si>
    <t>Kohaliku lehe vahendusel elanike teavitamine igaühe kohustusest teavitada abivajavast lapsest</t>
  </si>
  <si>
    <t>lehe väljaandmise eelarvelised vahendid</t>
  </si>
  <si>
    <t>Laste ja perede heaolu tagamiseks ettenähtud tegevuste mõju hindamise mehhanismi väljatöötamine</t>
  </si>
  <si>
    <t>Kultuuriürituste mitmekesisuse tõstmine</t>
  </si>
  <si>
    <t>Loksa Linnavalitsuse, raamatukogu ja noortekeskuse hoonetele liikumispuudega isikutele juurdepääsu tagamine</t>
  </si>
  <si>
    <t>majandus- ja kommunaalvaldkonna abilinnapea, noortekeskuse juhataja, raamatukogu direktor</t>
  </si>
  <si>
    <t>*Linna alkoholipoliitika väljatöötamine *Lastekaitse- ja sotsiaaltöötajate täiendkoolitamine tegelemaks alkoholiprobleemidega peredega</t>
  </si>
  <si>
    <t>vt eesmärk 2</t>
  </si>
  <si>
    <t>0                                                                  400</t>
  </si>
  <si>
    <t>Projektitaotluse esitamine ja hanke korraldamine linna staadioni ehitamiseks</t>
  </si>
  <si>
    <t>2017-2019</t>
  </si>
  <si>
    <t>475 000</t>
  </si>
  <si>
    <t>Konkursi korraldamine rannahaldaja leidmiseks sh toimiva rannavalve korraldamiseks</t>
  </si>
  <si>
    <t>majandus- ja kommunaalvaldkonna abilinnapea, arendus- ja keskkonnanõunik</t>
  </si>
  <si>
    <r>
      <t xml:space="preserve">lastekaitsetöötaja, </t>
    </r>
    <r>
      <rPr>
        <sz val="12"/>
        <color theme="1"/>
        <rFont val="Calibri"/>
        <family val="2"/>
        <charset val="186"/>
      </rPr>
      <t>sotsiaaltöötaja, sotsiaalvaldkonna abilinnapea</t>
    </r>
  </si>
  <si>
    <r>
      <t xml:space="preserve">Kultuurikoda, </t>
    </r>
    <r>
      <rPr>
        <sz val="12"/>
        <color theme="1"/>
        <rFont val="Calibri"/>
        <family val="2"/>
        <charset val="186"/>
      </rPr>
      <t>volikogu kultuurivaldkonna komisjon, SA Loksa Kultuur</t>
    </r>
  </si>
  <si>
    <r>
      <t>majandus- ja kommunaalvaldkonna abilinnapea,</t>
    </r>
    <r>
      <rPr>
        <sz val="12"/>
        <color theme="1"/>
        <rFont val="Calibri"/>
        <family val="2"/>
        <charset val="186"/>
      </rPr>
      <t xml:space="preserve"> linnaarhitekt-ehitusnõunik, arendus- ja keskkonnanõunik</t>
    </r>
  </si>
  <si>
    <t xml:space="preserve">Asutuste ja KOV-ide vahelise koostöö tugevdamine ennetustegevuse raames
- koostöö kooli, lasteaia ja noortekeskusega (varajane märkamine)
- koostöö naaberoma-valitsustega (varajane märkamine)
- koostöö maavalitsuse ja SKA-ga (konsultant-siooni saamine)
- koostöö politseiga (ennetustegevusega seotud üritused lasteaias ja koolis)
- koostöö Töötukassaga (ruumide pakkumine projekti läbiviimiseks)
- koostöö Tervise Arengu Instituudiga (kampaaniate propageerimine)
- koostöö Ohvriabiga (ruumide pakkumine kriisiabiks)
- koostöö Toidupangaga (abi viimine abi-vajajateni)
</t>
  </si>
  <si>
    <t xml:space="preserve">sotsiaalvaldkonna abi-linnapea, lastekaitsetöötaja, sotsiaaltöötaja, kooli ja lasteaia direktorid ja töötajad, noortekeskuse juhataja, politsei </t>
  </si>
  <si>
    <t>asutuste ja KOV-ide vahelise juhtumipõhise koostöö tugevdamine</t>
  </si>
  <si>
    <t>sotsiaalvaldkonna abi-linnapea, lastekaitsetöötaja, sotsiaaltöötaja, kooli ja lasteaia direktorid ja töötajad, noortekeskuse juhataja, politsei</t>
  </si>
  <si>
    <r>
      <rPr>
        <sz val="11"/>
        <color rgb="FFFF0000"/>
        <rFont val="Calibri"/>
        <family val="2"/>
        <charset val="186"/>
      </rPr>
      <t xml:space="preserve">* Vt eesmärk 2      </t>
    </r>
    <r>
      <rPr>
        <sz val="11"/>
        <color theme="1"/>
        <rFont val="Calibri"/>
        <family val="2"/>
        <charset val="186"/>
      </rPr>
      <t xml:space="preserve">                                      *2000                                                            *5000                                                            *2000</t>
    </r>
  </si>
  <si>
    <r>
      <rPr>
        <sz val="11"/>
        <color rgb="FFFF0000"/>
        <rFont val="Calibri"/>
        <family val="2"/>
        <charset val="186"/>
      </rPr>
      <t xml:space="preserve">* Vt eesmärk 2     </t>
    </r>
    <r>
      <rPr>
        <sz val="11"/>
        <color theme="1"/>
        <rFont val="Calibri"/>
        <family val="2"/>
        <charset val="186"/>
      </rPr>
      <t xml:space="preserve">                                         2021                                                       2021                                                       2017-2021                                                                            </t>
    </r>
  </si>
  <si>
    <r>
      <rPr>
        <sz val="12"/>
        <color rgb="FFFF0000"/>
        <rFont val="Calibri"/>
        <family val="2"/>
        <charset val="186"/>
      </rPr>
      <t xml:space="preserve">*Vt eesmärk 2   </t>
    </r>
    <r>
      <rPr>
        <sz val="12"/>
        <color theme="1"/>
        <rFont val="Calibri"/>
        <family val="2"/>
        <charset val="186"/>
      </rPr>
      <t xml:space="preserve">                                                                                                                                                                                                                                                              lastekaitsetöötaja                           sotsiaaltöötaja                                                lastekaitsetöötaja, sotsiaaltöötaja                     </t>
    </r>
  </si>
  <si>
    <r>
      <rPr>
        <sz val="12"/>
        <color rgb="FFFF0000"/>
        <rFont val="Calibri"/>
        <family val="2"/>
        <charset val="186"/>
      </rPr>
      <t xml:space="preserve">* Konkursside korraldamine kvalifitseeritud spetsialistide leidmiseks vt eesmärk 2. </t>
    </r>
    <r>
      <rPr>
        <sz val="12"/>
        <color theme="1"/>
        <rFont val="Calibri"/>
        <family val="2"/>
        <charset val="186"/>
      </rPr>
      <t>Lastekaitsetöötaja koolitamine vastamaks seaduses esitatud nõuetele (sotsiaaltöötaja kutse spetsialiseerimisega lastekaitsele)                               Sotsiaaltöötaja koolitamine vastamaks seaduses esitatud nõuetele (erialase ettevalmistusega kõrgharidus)                                            Lastekaitsetöötaja ja sotsiaaltöötaja täiendkoolitamine</t>
    </r>
  </si>
  <si>
    <t>Loksa tervisekeskuse hoones töötab ämmaemand.</t>
  </si>
  <si>
    <t xml:space="preserve">Esmased teadmised  saadakse koolist. Noori nõustab mmaemand ning kuna nõudlus teenuse järgi ei ole ülisuur, siis saab ta iga kliendiga tegeleda põhjalikumalt. Teenused kättesaadavad Tallinnas. Noortekeskus võiks vahendada seksuaaltervise alaste loengute läbi viimist kohalikele noortele. </t>
  </si>
  <si>
    <t>arendus- ja keskkonnanõunik, lastekaitsetöötaja, sotsiaaltöötaja</t>
  </si>
  <si>
    <r>
      <t>lastekaitsetöötaja,</t>
    </r>
    <r>
      <rPr>
        <sz val="12"/>
        <color theme="1"/>
        <rFont val="Times New Roman"/>
        <family val="1"/>
        <charset val="186"/>
      </rPr>
      <t xml:space="preserve"> sotsiaalvaldkonna abilinnapea</t>
    </r>
  </si>
  <si>
    <r>
      <t xml:space="preserve">sotsiaalvaldkonna abilinnapea, </t>
    </r>
    <r>
      <rPr>
        <sz val="12"/>
        <color theme="1"/>
        <rFont val="Calibri"/>
        <family val="2"/>
        <charset val="186"/>
      </rPr>
      <t>lastekaitsetöötaja, sotsiaaltöötaja</t>
    </r>
  </si>
  <si>
    <r>
      <t xml:space="preserve">sotsiaalvaldkonna abilinnapea, </t>
    </r>
    <r>
      <rPr>
        <sz val="12"/>
        <color theme="1"/>
        <rFont val="Times New Roman"/>
        <family val="1"/>
        <charset val="186"/>
      </rPr>
      <t>kooli direktor ja huvijuht, noorte-keskuse juhataja</t>
    </r>
  </si>
  <si>
    <r>
      <t>sotsiaalvaldkonna abi-linnapea,</t>
    </r>
    <r>
      <rPr>
        <sz val="12"/>
        <color theme="1"/>
        <rFont val="Calibri"/>
        <family val="2"/>
        <charset val="186"/>
      </rPr>
      <t xml:space="preserve"> lastekaitsetöötaja, lasteaia ja kooli direktorid</t>
    </r>
  </si>
  <si>
    <r>
      <rPr>
        <b/>
        <sz val="11"/>
        <color rgb="FF00B050"/>
        <rFont val="Calibri"/>
        <family val="2"/>
        <charset val="186"/>
        <scheme val="minor"/>
      </rPr>
      <t>*sotsiaalvaldkonna abi-linnapea, sotsiaal-töötajad, esmatasandi tervisekeskuse arendaja;
*noortekeskuse juhataja, arendus- ja keskkonna-nõunik, kooli direktor</t>
    </r>
    <r>
      <rPr>
        <b/>
        <sz val="11"/>
        <color rgb="FFFA7D00"/>
        <rFont val="Calibri"/>
        <family val="2"/>
        <charset val="186"/>
        <scheme val="minor"/>
      </rPr>
      <t xml:space="preserve">
</t>
    </r>
  </si>
  <si>
    <r>
      <rPr>
        <b/>
        <sz val="11"/>
        <color rgb="FF00B050"/>
        <rFont val="Calibri"/>
        <family val="2"/>
        <charset val="186"/>
        <scheme val="minor"/>
      </rPr>
      <t>*2018
                                                                               *2016-2021</t>
    </r>
    <r>
      <rPr>
        <b/>
        <sz val="11"/>
        <color rgb="FFFA7D00"/>
        <rFont val="Calibri"/>
        <family val="2"/>
        <charset val="186"/>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</si>
</sst>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81">
    <font>
      <sz val="11"/>
      <color theme="1"/>
      <name val="Calibri"/>
      <family val="2"/>
      <charset val="186"/>
      <scheme val="minor"/>
    </font>
    <font>
      <sz val="10"/>
      <color theme="1"/>
      <name val="Arial"/>
      <family val="2"/>
      <charset val="186"/>
    </font>
    <font>
      <u/>
      <sz val="11"/>
      <color theme="10"/>
      <name val="Calibri"/>
      <family val="2"/>
      <charset val="186"/>
      <scheme val="minor"/>
    </font>
    <font>
      <sz val="9"/>
      <color indexed="81"/>
      <name val="Tahoma"/>
      <family val="2"/>
      <charset val="186"/>
    </font>
    <font>
      <b/>
      <sz val="9"/>
      <color indexed="81"/>
      <name val="Tahoma"/>
      <family val="2"/>
      <charset val="186"/>
    </font>
    <font>
      <sz val="9"/>
      <color theme="1"/>
      <name val="EYInterstate Light"/>
      <charset val="186"/>
    </font>
    <font>
      <sz val="11"/>
      <color rgb="FF9C0006"/>
      <name val="Calibri"/>
      <family val="2"/>
      <charset val="186"/>
      <scheme val="minor"/>
    </font>
    <font>
      <b/>
      <sz val="9"/>
      <color theme="1"/>
      <name val="EYInterstate Light"/>
      <charset val="186"/>
    </font>
    <font>
      <b/>
      <sz val="10"/>
      <color theme="1"/>
      <name val="EYInterstate Light"/>
      <charset val="186"/>
    </font>
    <font>
      <sz val="10"/>
      <color theme="1"/>
      <name val="EYInterstate Light"/>
      <charset val="186"/>
    </font>
    <font>
      <sz val="11"/>
      <color rgb="FF006100"/>
      <name val="Calibri"/>
      <family val="2"/>
      <charset val="186"/>
      <scheme val="minor"/>
    </font>
    <font>
      <sz val="11"/>
      <color rgb="FF9C6500"/>
      <name val="Calibri"/>
      <family val="2"/>
      <charset val="186"/>
      <scheme val="minor"/>
    </font>
    <font>
      <b/>
      <sz val="12"/>
      <color theme="1"/>
      <name val="Calibri"/>
      <family val="2"/>
      <charset val="186"/>
      <scheme val="minor"/>
    </font>
    <font>
      <sz val="11"/>
      <color theme="1"/>
      <name val="Calibri"/>
      <family val="2"/>
      <charset val="186"/>
      <scheme val="minor"/>
    </font>
    <font>
      <b/>
      <sz val="12"/>
      <color theme="1"/>
      <name val="EYInterstate Light"/>
      <charset val="186"/>
    </font>
    <font>
      <sz val="12"/>
      <color theme="1"/>
      <name val="EYInterstate Light"/>
      <charset val="186"/>
    </font>
    <font>
      <b/>
      <sz val="8"/>
      <color theme="0"/>
      <name val="EYInterstate Light"/>
      <charset val="186"/>
    </font>
    <font>
      <b/>
      <sz val="8"/>
      <name val="EYInterstate Light"/>
      <charset val="186"/>
    </font>
    <font>
      <sz val="8"/>
      <name val="EYInterstate Light"/>
      <charset val="186"/>
    </font>
    <font>
      <sz val="8"/>
      <color rgb="FF9C6500"/>
      <name val="EYInterstate Light"/>
      <charset val="186"/>
    </font>
    <font>
      <b/>
      <sz val="8"/>
      <color theme="1"/>
      <name val="EYInterstate Light"/>
      <charset val="186"/>
    </font>
    <font>
      <i/>
      <sz val="8"/>
      <color rgb="FF006100"/>
      <name val="EYInterstate Light"/>
      <charset val="186"/>
    </font>
    <font>
      <i/>
      <sz val="8"/>
      <name val="EYInterstate Light"/>
      <charset val="186"/>
    </font>
    <font>
      <sz val="8"/>
      <color theme="1"/>
      <name val="EYInterstate Light"/>
      <charset val="186"/>
    </font>
    <font>
      <b/>
      <sz val="10"/>
      <color theme="0"/>
      <name val="EYInterstate Light"/>
      <charset val="186"/>
    </font>
    <font>
      <i/>
      <sz val="8"/>
      <color theme="1"/>
      <name val="EYInterstate Light"/>
      <charset val="186"/>
    </font>
    <font>
      <sz val="11"/>
      <color theme="0"/>
      <name val="Calibri"/>
      <family val="2"/>
      <charset val="186"/>
      <scheme val="minor"/>
    </font>
    <font>
      <sz val="8"/>
      <color rgb="FF9C6500"/>
      <name val="Calibri"/>
      <family val="2"/>
      <charset val="186"/>
      <scheme val="minor"/>
    </font>
    <font>
      <sz val="8"/>
      <color theme="0"/>
      <name val="Calibri"/>
      <family val="2"/>
      <charset val="186"/>
      <scheme val="minor"/>
    </font>
    <font>
      <sz val="8"/>
      <color theme="0"/>
      <name val="EYInterstate Light"/>
      <charset val="186"/>
    </font>
    <font>
      <i/>
      <sz val="7"/>
      <name val="EYInterstate Light"/>
      <charset val="186"/>
    </font>
    <font>
      <sz val="10"/>
      <color rgb="FF9C6500"/>
      <name val="EYInterstate Light"/>
      <charset val="186"/>
    </font>
    <font>
      <b/>
      <sz val="10"/>
      <name val="EYInterstate Light"/>
      <charset val="186"/>
    </font>
    <font>
      <b/>
      <sz val="14"/>
      <color theme="1"/>
      <name val="EYInterstate Light"/>
      <charset val="186"/>
    </font>
    <font>
      <sz val="11"/>
      <color theme="1"/>
      <name val="EYInterstate Light"/>
      <charset val="186"/>
    </font>
    <font>
      <b/>
      <sz val="16"/>
      <color theme="0"/>
      <name val="EYInterstate Light"/>
      <charset val="186"/>
    </font>
    <font>
      <b/>
      <sz val="16"/>
      <color theme="1"/>
      <name val="EYInterstate Light"/>
      <charset val="186"/>
    </font>
    <font>
      <sz val="10"/>
      <name val="Arial"/>
      <family val="2"/>
    </font>
    <font>
      <sz val="10"/>
      <name val="Arial"/>
      <family val="2"/>
      <charset val="186"/>
    </font>
    <font>
      <b/>
      <sz val="11"/>
      <color theme="1"/>
      <name val="EYInterstate Light"/>
      <charset val="186"/>
    </font>
    <font>
      <sz val="10"/>
      <name val="EYInterstate Light"/>
      <charset val="186"/>
    </font>
    <font>
      <u/>
      <sz val="8"/>
      <name val="EYInterstate Light"/>
      <charset val="186"/>
    </font>
    <font>
      <sz val="11"/>
      <color theme="0"/>
      <name val="EYInterstate Light"/>
      <charset val="186"/>
    </font>
    <font>
      <b/>
      <sz val="12"/>
      <color theme="0"/>
      <name val="EYInterstate Light"/>
      <charset val="186"/>
    </font>
    <font>
      <sz val="10"/>
      <color theme="0"/>
      <name val="Arial"/>
      <family val="2"/>
      <charset val="186"/>
    </font>
    <font>
      <sz val="11"/>
      <name val="Calibri"/>
      <family val="2"/>
      <charset val="186"/>
      <scheme val="minor"/>
    </font>
    <font>
      <b/>
      <sz val="11"/>
      <color theme="1"/>
      <name val="Calibri"/>
      <family val="2"/>
      <charset val="186"/>
      <scheme val="minor"/>
    </font>
    <font>
      <b/>
      <sz val="14"/>
      <color theme="0"/>
      <name val="EYInterstate Light"/>
      <charset val="186"/>
    </font>
    <font>
      <sz val="14"/>
      <color theme="1"/>
      <name val="Calibri"/>
      <family val="2"/>
      <charset val="186"/>
      <scheme val="minor"/>
    </font>
    <font>
      <b/>
      <sz val="16"/>
      <name val="EYInterstate Light"/>
      <charset val="186"/>
    </font>
    <font>
      <sz val="8"/>
      <name val="Calibri"/>
      <family val="2"/>
      <charset val="186"/>
      <scheme val="minor"/>
    </font>
    <font>
      <b/>
      <sz val="8"/>
      <name val="Calibri"/>
      <family val="2"/>
      <charset val="186"/>
      <scheme val="minor"/>
    </font>
    <font>
      <sz val="8"/>
      <color theme="8" tint="0.79998168889431442"/>
      <name val="EYInterstate Light"/>
      <charset val="186"/>
    </font>
    <font>
      <b/>
      <sz val="11"/>
      <color theme="0"/>
      <name val="EYInterstate Light"/>
      <charset val="186"/>
    </font>
    <font>
      <b/>
      <sz val="18"/>
      <color theme="1"/>
      <name val="EYInterstate Light"/>
      <charset val="186"/>
    </font>
    <font>
      <sz val="14"/>
      <color theme="0"/>
      <name val="Calibri"/>
      <family val="2"/>
      <charset val="186"/>
      <scheme val="minor"/>
    </font>
    <font>
      <sz val="10"/>
      <color theme="1"/>
      <name val="Calibri"/>
      <family val="2"/>
      <charset val="186"/>
      <scheme val="minor"/>
    </font>
    <font>
      <b/>
      <sz val="12"/>
      <name val="EYInterstate Light"/>
      <charset val="186"/>
    </font>
    <font>
      <b/>
      <sz val="8"/>
      <color rgb="FF9C6500"/>
      <name val="EYInterstate Light"/>
      <charset val="186"/>
    </font>
    <font>
      <sz val="11"/>
      <name val="EYInterstate Light"/>
      <charset val="186"/>
    </font>
    <font>
      <sz val="11"/>
      <color rgb="FF9C6500"/>
      <name val="EYInterstate Light"/>
      <charset val="186"/>
    </font>
    <font>
      <i/>
      <sz val="11"/>
      <color theme="1"/>
      <name val="EYInterstate Light"/>
      <charset val="186"/>
    </font>
    <font>
      <b/>
      <i/>
      <sz val="11"/>
      <color theme="1"/>
      <name val="EYInterstate Light"/>
      <charset val="186"/>
    </font>
    <font>
      <u/>
      <sz val="11"/>
      <color theme="1"/>
      <name val="EYInterstate Light"/>
      <charset val="186"/>
    </font>
    <font>
      <sz val="8"/>
      <color rgb="FFFF0000"/>
      <name val="EYInterstate Light"/>
      <charset val="186"/>
    </font>
    <font>
      <sz val="8"/>
      <color theme="1"/>
      <name val="Calibri"/>
      <family val="2"/>
      <charset val="186"/>
      <scheme val="minor"/>
    </font>
    <font>
      <b/>
      <u/>
      <sz val="12"/>
      <color theme="1"/>
      <name val="EYInterstate Light"/>
      <charset val="186"/>
    </font>
    <font>
      <b/>
      <u/>
      <sz val="11"/>
      <color theme="1"/>
      <name val="EYInterstate Light"/>
      <charset val="186"/>
    </font>
    <font>
      <b/>
      <sz val="11"/>
      <color rgb="FF9C6500"/>
      <name val="EYInterstate Light"/>
      <charset val="186"/>
    </font>
    <font>
      <b/>
      <sz val="8"/>
      <color rgb="FFFF0000"/>
      <name val="EYInterstate Light"/>
      <charset val="186"/>
    </font>
    <font>
      <sz val="12"/>
      <color theme="1"/>
      <name val="Times New Roman"/>
      <family val="1"/>
      <charset val="186"/>
    </font>
    <font>
      <u/>
      <sz val="12"/>
      <color theme="1"/>
      <name val="Times New Roman"/>
      <family val="1"/>
      <charset val="186"/>
    </font>
    <font>
      <u/>
      <sz val="12"/>
      <color theme="1"/>
      <name val="Calibri"/>
      <family val="2"/>
      <charset val="186"/>
    </font>
    <font>
      <sz val="12"/>
      <color theme="1"/>
      <name val="Calibri"/>
      <family val="2"/>
      <charset val="186"/>
    </font>
    <font>
      <sz val="11"/>
      <name val="Calibri"/>
      <family val="2"/>
      <charset val="186"/>
    </font>
    <font>
      <sz val="11"/>
      <color theme="1"/>
      <name val="Calibri"/>
      <family val="2"/>
      <charset val="186"/>
    </font>
    <font>
      <sz val="12"/>
      <name val="Calibri"/>
      <family val="2"/>
      <charset val="186"/>
    </font>
    <font>
      <sz val="12"/>
      <color rgb="FFFF0000"/>
      <name val="Calibri"/>
      <family val="2"/>
      <charset val="186"/>
    </font>
    <font>
      <sz val="11"/>
      <color rgb="FFFF0000"/>
      <name val="Calibri"/>
      <family val="2"/>
      <charset val="186"/>
    </font>
    <font>
      <b/>
      <sz val="11"/>
      <color rgb="FFFA7D00"/>
      <name val="Calibri"/>
      <family val="2"/>
      <charset val="186"/>
      <scheme val="minor"/>
    </font>
    <font>
      <b/>
      <sz val="11"/>
      <color rgb="FF00B050"/>
      <name val="Calibri"/>
      <family val="2"/>
      <charset val="186"/>
      <scheme val="minor"/>
    </font>
  </fonts>
  <fills count="19">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8"/>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FC7CE"/>
      </patternFill>
    </fill>
    <fill>
      <patternFill patternType="solid">
        <fgColor rgb="FFFFE600"/>
        <bgColor indexed="64"/>
      </patternFill>
    </fill>
    <fill>
      <patternFill patternType="solid">
        <fgColor rgb="FFC6EFCE"/>
      </patternFill>
    </fill>
    <fill>
      <patternFill patternType="solid">
        <fgColor rgb="FFFFEB9C"/>
      </patternFill>
    </fill>
    <fill>
      <patternFill patternType="solid">
        <fgColor theme="8" tint="0.39997558519241921"/>
        <bgColor indexed="65"/>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rgb="FF33CC33"/>
        <bgColor indexed="64"/>
      </patternFill>
    </fill>
    <fill>
      <patternFill patternType="solid">
        <fgColor theme="8" tint="0.79998168889431442"/>
        <bgColor indexed="64"/>
      </patternFill>
    </fill>
    <fill>
      <patternFill patternType="solid">
        <fgColor rgb="FFFFFFCC"/>
      </patternFill>
    </fill>
    <fill>
      <patternFill patternType="solid">
        <fgColor rgb="FFF2F2F2"/>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theme="0"/>
      </left>
      <right style="medium">
        <color theme="0"/>
      </right>
      <top style="medium">
        <color theme="0"/>
      </top>
      <bottom/>
      <diagonal/>
    </border>
    <border>
      <left style="medium">
        <color theme="0"/>
      </left>
      <right style="medium">
        <color theme="0"/>
      </right>
      <top style="medium">
        <color theme="0"/>
      </top>
      <bottom style="medium">
        <color theme="0"/>
      </bottom>
      <diagonal/>
    </border>
    <border>
      <left/>
      <right/>
      <top/>
      <bottom style="medium">
        <color theme="0"/>
      </bottom>
      <diagonal/>
    </border>
    <border>
      <left/>
      <right style="medium">
        <color theme="0"/>
      </right>
      <top style="medium">
        <color theme="0"/>
      </top>
      <bottom style="medium">
        <color theme="0"/>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theme="0" tint="-0.14993743705557422"/>
      </left>
      <right/>
      <top/>
      <bottom/>
      <diagonal/>
    </border>
    <border>
      <left/>
      <right/>
      <top style="thick">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15">
    <xf numFmtId="0" fontId="0" fillId="0" borderId="0"/>
    <xf numFmtId="0" fontId="1" fillId="0" borderId="0"/>
    <xf numFmtId="9" fontId="1" fillId="0" borderId="0" applyFont="0" applyFill="0" applyBorder="0" applyAlignment="0" applyProtection="0"/>
    <xf numFmtId="0" fontId="2" fillId="0" borderId="0" applyNumberFormat="0" applyFill="0" applyBorder="0" applyAlignment="0" applyProtection="0"/>
    <xf numFmtId="0" fontId="6" fillId="7" borderId="0" applyNumberFormat="0" applyBorder="0" applyAlignment="0" applyProtection="0"/>
    <xf numFmtId="0" fontId="10" fillId="9" borderId="0" applyNumberFormat="0" applyBorder="0" applyAlignment="0" applyProtection="0"/>
    <xf numFmtId="0" fontId="2" fillId="0" borderId="0" applyNumberFormat="0" applyFill="0" applyBorder="0" applyAlignment="0" applyProtection="0"/>
    <xf numFmtId="0" fontId="11" fillId="10" borderId="0" applyNumberFormat="0" applyBorder="0" applyAlignment="0" applyProtection="0"/>
    <xf numFmtId="9" fontId="13" fillId="0" borderId="0" applyFont="0" applyFill="0" applyBorder="0" applyAlignment="0" applyProtection="0"/>
    <xf numFmtId="0" fontId="26" fillId="11" borderId="0" applyNumberFormat="0" applyBorder="0" applyAlignment="0" applyProtection="0"/>
    <xf numFmtId="0" fontId="10" fillId="9" borderId="0" applyNumberFormat="0" applyFont="0" applyBorder="0" applyAlignment="0" applyProtection="0"/>
    <xf numFmtId="0" fontId="37" fillId="0" borderId="0"/>
    <xf numFmtId="0" fontId="38" fillId="0" borderId="0"/>
    <xf numFmtId="0" fontId="13" fillId="17" borderId="75" applyNumberFormat="0" applyFont="0" applyAlignment="0" applyProtection="0"/>
    <xf numFmtId="0" fontId="79" fillId="18" borderId="76" applyNumberFormat="0" applyAlignment="0" applyProtection="0"/>
  </cellStyleXfs>
  <cellXfs count="940">
    <xf numFmtId="0" fontId="0" fillId="0" borderId="0" xfId="0"/>
    <xf numFmtId="0" fontId="0" fillId="0" borderId="0" xfId="0"/>
    <xf numFmtId="0" fontId="5" fillId="0" borderId="0" xfId="0" applyFont="1"/>
    <xf numFmtId="0" fontId="5" fillId="0" borderId="0" xfId="0" applyFont="1" applyAlignment="1">
      <alignment wrapText="1"/>
    </xf>
    <xf numFmtId="49" fontId="7" fillId="8" borderId="3" xfId="0" applyNumberFormat="1" applyFont="1" applyFill="1" applyBorder="1" applyAlignment="1">
      <alignment horizontal="left" vertical="center"/>
    </xf>
    <xf numFmtId="0" fontId="10" fillId="9" borderId="0" xfId="5"/>
    <xf numFmtId="0" fontId="12" fillId="0" borderId="0" xfId="0" applyFont="1"/>
    <xf numFmtId="0" fontId="11" fillId="10" borderId="0" xfId="7"/>
    <xf numFmtId="0" fontId="0" fillId="0" borderId="0" xfId="0"/>
    <xf numFmtId="0" fontId="14" fillId="2" borderId="0" xfId="0" applyFont="1" applyFill="1" applyAlignment="1">
      <alignment horizontal="left" vertical="center"/>
    </xf>
    <xf numFmtId="49" fontId="14" fillId="2" borderId="0" xfId="0" applyNumberFormat="1" applyFont="1" applyFill="1" applyAlignment="1">
      <alignment horizontal="right" vertical="center"/>
    </xf>
    <xf numFmtId="0" fontId="15" fillId="0" borderId="0" xfId="0" applyFont="1"/>
    <xf numFmtId="0" fontId="15" fillId="0" borderId="0" xfId="0" applyFont="1" applyAlignment="1">
      <alignment horizontal="center"/>
    </xf>
    <xf numFmtId="0" fontId="15" fillId="0" borderId="0" xfId="0" applyFont="1" applyAlignment="1">
      <alignment horizontal="right"/>
    </xf>
    <xf numFmtId="0" fontId="18" fillId="2" borderId="1" xfId="0" applyFont="1" applyFill="1" applyBorder="1" applyAlignment="1">
      <alignment horizontal="right" vertical="center"/>
    </xf>
    <xf numFmtId="0" fontId="20" fillId="0" borderId="5" xfId="0" applyFont="1" applyBorder="1" applyAlignment="1">
      <alignment vertical="center"/>
    </xf>
    <xf numFmtId="0" fontId="18" fillId="2" borderId="5" xfId="0" applyFont="1" applyFill="1" applyBorder="1" applyAlignment="1">
      <alignment horizontal="right" vertical="center" wrapText="1"/>
    </xf>
    <xf numFmtId="0" fontId="18" fillId="0" borderId="1" xfId="4" applyFont="1" applyFill="1" applyBorder="1" applyAlignment="1">
      <alignment horizontal="right" vertical="center" wrapText="1"/>
    </xf>
    <xf numFmtId="0" fontId="18" fillId="0" borderId="1" xfId="0" applyFont="1" applyFill="1" applyBorder="1" applyAlignment="1">
      <alignment horizontal="right" vertical="center" wrapText="1"/>
    </xf>
    <xf numFmtId="0" fontId="18" fillId="0" borderId="8" xfId="4" applyFont="1" applyFill="1" applyBorder="1" applyAlignment="1">
      <alignment horizontal="right" vertical="center" wrapText="1"/>
    </xf>
    <xf numFmtId="0" fontId="23" fillId="0" borderId="1" xfId="0" applyFont="1" applyBorder="1" applyAlignment="1">
      <alignment horizontal="right" wrapText="1"/>
    </xf>
    <xf numFmtId="0" fontId="18" fillId="2" borderId="8" xfId="0" applyFont="1" applyFill="1" applyBorder="1" applyAlignment="1">
      <alignment vertical="center" wrapText="1"/>
    </xf>
    <xf numFmtId="0" fontId="9" fillId="0" borderId="0" xfId="0" applyFont="1"/>
    <xf numFmtId="0" fontId="18" fillId="2" borderId="23" xfId="0" applyFont="1" applyFill="1" applyBorder="1" applyAlignment="1">
      <alignment horizontal="right" vertical="center" wrapText="1"/>
    </xf>
    <xf numFmtId="0" fontId="15" fillId="0" borderId="1" xfId="0" applyFont="1" applyBorder="1"/>
    <xf numFmtId="0" fontId="17" fillId="2" borderId="0" xfId="0" applyFont="1" applyFill="1" applyBorder="1" applyAlignment="1">
      <alignment horizontal="center" vertical="center" wrapText="1"/>
    </xf>
    <xf numFmtId="0" fontId="21" fillId="0" borderId="0" xfId="5" applyFont="1" applyFill="1" applyBorder="1" applyAlignment="1">
      <alignment horizontal="center" vertical="center"/>
    </xf>
    <xf numFmtId="0" fontId="19" fillId="0" borderId="0" xfId="7" applyFont="1" applyFill="1" applyBorder="1" applyAlignment="1">
      <alignment horizontal="center" vertical="center"/>
    </xf>
    <xf numFmtId="0" fontId="15" fillId="0" borderId="0" xfId="0" applyFont="1" applyFill="1"/>
    <xf numFmtId="0" fontId="18" fillId="2" borderId="2" xfId="0" applyFont="1" applyFill="1" applyBorder="1" applyAlignment="1">
      <alignment horizontal="right" vertical="center" wrapText="1"/>
    </xf>
    <xf numFmtId="0" fontId="23" fillId="0" borderId="0" xfId="0" applyFont="1"/>
    <xf numFmtId="0" fontId="23" fillId="0" borderId="0" xfId="0" applyFont="1" applyFill="1"/>
    <xf numFmtId="0" fontId="24" fillId="4" borderId="17" xfId="0" applyFont="1" applyFill="1" applyBorder="1" applyAlignment="1">
      <alignment horizontal="center" vertical="center"/>
    </xf>
    <xf numFmtId="0" fontId="24" fillId="4" borderId="18" xfId="0" applyFont="1" applyFill="1" applyBorder="1" applyAlignment="1">
      <alignment horizontal="left" vertical="center"/>
    </xf>
    <xf numFmtId="0" fontId="16" fillId="5" borderId="13" xfId="0" applyFont="1" applyFill="1" applyBorder="1" applyAlignment="1">
      <alignment horizontal="left" vertical="center" wrapText="1"/>
    </xf>
    <xf numFmtId="0" fontId="9" fillId="0" borderId="0" xfId="0" applyFont="1" applyAlignment="1"/>
    <xf numFmtId="0" fontId="36" fillId="0" borderId="0" xfId="0" applyFont="1"/>
    <xf numFmtId="0" fontId="16" fillId="5" borderId="5" xfId="0" applyFont="1" applyFill="1" applyBorder="1" applyAlignment="1">
      <alignment horizontal="left" vertical="center" wrapText="1"/>
    </xf>
    <xf numFmtId="0" fontId="18" fillId="2" borderId="1" xfId="0" applyFont="1" applyFill="1" applyBorder="1" applyAlignment="1">
      <alignment horizontal="right" vertical="center" wrapText="1"/>
    </xf>
    <xf numFmtId="0" fontId="18" fillId="2" borderId="8" xfId="0" applyFont="1" applyFill="1" applyBorder="1" applyAlignment="1">
      <alignment horizontal="right" vertical="center" wrapText="1"/>
    </xf>
    <xf numFmtId="0" fontId="16" fillId="5" borderId="20" xfId="0" applyFont="1" applyFill="1" applyBorder="1" applyAlignment="1">
      <alignment horizontal="left" vertical="center" wrapText="1"/>
    </xf>
    <xf numFmtId="0" fontId="34" fillId="0" borderId="0" xfId="0" applyFont="1"/>
    <xf numFmtId="49" fontId="24" fillId="13" borderId="54" xfId="0" applyNumberFormat="1" applyFont="1" applyFill="1" applyBorder="1" applyAlignment="1">
      <alignment horizontal="left" vertical="center"/>
    </xf>
    <xf numFmtId="0" fontId="24" fillId="13" borderId="54" xfId="0" applyFont="1" applyFill="1" applyBorder="1" applyAlignment="1">
      <alignment horizontal="left" vertical="center" wrapText="1"/>
    </xf>
    <xf numFmtId="0" fontId="24" fillId="13" borderId="55" xfId="0" applyFont="1" applyFill="1" applyBorder="1" applyAlignment="1">
      <alignment horizontal="center" vertical="center"/>
    </xf>
    <xf numFmtId="0" fontId="34" fillId="0" borderId="0" xfId="0" applyFont="1" applyAlignment="1">
      <alignment horizontal="left" wrapText="1"/>
    </xf>
    <xf numFmtId="0" fontId="34" fillId="0" borderId="0" xfId="0" applyFont="1" applyAlignment="1">
      <alignment horizontal="left"/>
    </xf>
    <xf numFmtId="49" fontId="40" fillId="12" borderId="57" xfId="0" applyNumberFormat="1" applyFont="1" applyFill="1" applyBorder="1" applyAlignment="1">
      <alignment horizontal="left" vertical="center"/>
    </xf>
    <xf numFmtId="49" fontId="40" fillId="12" borderId="57" xfId="0" applyNumberFormat="1" applyFont="1" applyFill="1" applyBorder="1" applyAlignment="1">
      <alignment horizontal="left" vertical="center" wrapText="1"/>
    </xf>
    <xf numFmtId="49" fontId="40" fillId="6" borderId="57" xfId="0" applyNumberFormat="1" applyFont="1" applyFill="1" applyBorder="1" applyAlignment="1">
      <alignment horizontal="left" vertical="center"/>
    </xf>
    <xf numFmtId="49" fontId="40" fillId="6" borderId="57" xfId="0" applyNumberFormat="1" applyFont="1" applyFill="1" applyBorder="1" applyAlignment="1">
      <alignment horizontal="left" vertical="center" wrapText="1"/>
    </xf>
    <xf numFmtId="49" fontId="40" fillId="14" borderId="57" xfId="0" applyNumberFormat="1" applyFont="1" applyFill="1" applyBorder="1" applyAlignment="1">
      <alignment horizontal="left" vertical="center"/>
    </xf>
    <xf numFmtId="49" fontId="40" fillId="14" borderId="57" xfId="0" applyNumberFormat="1" applyFont="1" applyFill="1" applyBorder="1" applyAlignment="1">
      <alignment horizontal="left" vertical="center" wrapText="1"/>
    </xf>
    <xf numFmtId="164" fontId="40" fillId="14" borderId="57" xfId="0" applyNumberFormat="1" applyFont="1" applyFill="1" applyBorder="1" applyAlignment="1">
      <alignment horizontal="right" vertical="center" wrapText="1"/>
    </xf>
    <xf numFmtId="164" fontId="40" fillId="6" borderId="57" xfId="0" applyNumberFormat="1" applyFont="1" applyFill="1" applyBorder="1" applyAlignment="1">
      <alignment horizontal="right" vertical="center" wrapText="1"/>
    </xf>
    <xf numFmtId="164" fontId="40" fillId="12" borderId="57" xfId="0" applyNumberFormat="1" applyFont="1" applyFill="1" applyBorder="1" applyAlignment="1">
      <alignment horizontal="right" vertical="center" wrapText="1"/>
    </xf>
    <xf numFmtId="0" fontId="42" fillId="0" borderId="0" xfId="0" applyFont="1"/>
    <xf numFmtId="0" fontId="44" fillId="0" borderId="0" xfId="1" applyFont="1"/>
    <xf numFmtId="0" fontId="18" fillId="0" borderId="1" xfId="4" applyFont="1" applyFill="1" applyBorder="1" applyAlignment="1">
      <alignment horizontal="left" vertical="center" wrapText="1"/>
    </xf>
    <xf numFmtId="0" fontId="16" fillId="5" borderId="25" xfId="0" applyFont="1" applyFill="1" applyBorder="1" applyAlignment="1">
      <alignment horizontal="left" vertical="center" wrapText="1"/>
    </xf>
    <xf numFmtId="0" fontId="18" fillId="0" borderId="5" xfId="4" applyFont="1" applyFill="1" applyBorder="1" applyAlignment="1">
      <alignment horizontal="right" vertical="center" wrapText="1"/>
    </xf>
    <xf numFmtId="0" fontId="18" fillId="0" borderId="8" xfId="4" applyFont="1" applyFill="1" applyBorder="1" applyAlignment="1">
      <alignment horizontal="left" vertical="center" wrapText="1"/>
    </xf>
    <xf numFmtId="165" fontId="42" fillId="0" borderId="0" xfId="0" applyNumberFormat="1" applyFont="1"/>
    <xf numFmtId="164" fontId="42" fillId="0" borderId="0" xfId="0" applyNumberFormat="1" applyFont="1"/>
    <xf numFmtId="0" fontId="35" fillId="0" borderId="0" xfId="0" applyFont="1"/>
    <xf numFmtId="0" fontId="22" fillId="2" borderId="1" xfId="0" applyFont="1" applyFill="1" applyBorder="1" applyAlignment="1">
      <alignment vertical="center" wrapText="1"/>
    </xf>
    <xf numFmtId="0" fontId="16" fillId="5" borderId="23" xfId="0" applyFont="1" applyFill="1" applyBorder="1" applyAlignment="1">
      <alignment horizontal="left" vertical="center" wrapText="1"/>
    </xf>
    <xf numFmtId="0" fontId="14" fillId="0" borderId="0" xfId="0" applyFont="1" applyAlignment="1"/>
    <xf numFmtId="0" fontId="48" fillId="0" borderId="0" xfId="0" applyFont="1" applyAlignment="1">
      <alignment vertical="center" wrapText="1"/>
    </xf>
    <xf numFmtId="0" fontId="18" fillId="0" borderId="14" xfId="5" applyFont="1" applyFill="1" applyBorder="1" applyAlignment="1">
      <alignment horizontal="center" vertical="center" wrapText="1"/>
    </xf>
    <xf numFmtId="0" fontId="17" fillId="2" borderId="1" xfId="0" applyFont="1" applyFill="1" applyBorder="1" applyAlignment="1">
      <alignment horizontal="right" vertical="center" wrapText="1"/>
    </xf>
    <xf numFmtId="3" fontId="17" fillId="0" borderId="1" xfId="0" applyNumberFormat="1" applyFont="1" applyFill="1" applyBorder="1" applyAlignment="1">
      <alignment vertical="center" wrapText="1"/>
    </xf>
    <xf numFmtId="3" fontId="18" fillId="0" borderId="1" xfId="5" applyNumberFormat="1" applyFont="1" applyFill="1" applyBorder="1" applyAlignment="1">
      <alignment vertical="center" wrapText="1"/>
    </xf>
    <xf numFmtId="3" fontId="18" fillId="0" borderId="8" xfId="5" applyNumberFormat="1" applyFont="1" applyFill="1" applyBorder="1" applyAlignment="1">
      <alignment vertical="center" wrapText="1"/>
    </xf>
    <xf numFmtId="3" fontId="18" fillId="0" borderId="5" xfId="5" applyNumberFormat="1" applyFont="1" applyFill="1" applyBorder="1" applyAlignment="1" applyProtection="1">
      <alignment horizontal="right"/>
      <protection locked="0"/>
    </xf>
    <xf numFmtId="3" fontId="18" fillId="0" borderId="1" xfId="5" applyNumberFormat="1" applyFont="1" applyFill="1" applyBorder="1" applyAlignment="1" applyProtection="1">
      <alignment horizontal="right"/>
      <protection locked="0"/>
    </xf>
    <xf numFmtId="164" fontId="18" fillId="0" borderId="8" xfId="5" applyNumberFormat="1" applyFont="1" applyFill="1" applyBorder="1" applyAlignment="1" applyProtection="1">
      <alignment horizontal="right"/>
      <protection locked="0"/>
    </xf>
    <xf numFmtId="0" fontId="18" fillId="0" borderId="1" xfId="5" applyFont="1" applyFill="1" applyBorder="1"/>
    <xf numFmtId="1" fontId="18" fillId="0" borderId="23" xfId="5" applyNumberFormat="1" applyFont="1" applyFill="1" applyBorder="1" applyAlignment="1" applyProtection="1">
      <alignment horizontal="right"/>
      <protection locked="0"/>
    </xf>
    <xf numFmtId="0" fontId="17" fillId="0" borderId="8" xfId="0" applyFont="1" applyFill="1" applyBorder="1" applyAlignment="1">
      <alignment horizontal="right" vertical="center" wrapText="1"/>
    </xf>
    <xf numFmtId="0" fontId="17" fillId="0" borderId="8" xfId="0" applyFont="1" applyFill="1" applyBorder="1" applyAlignment="1">
      <alignment vertical="center" wrapText="1"/>
    </xf>
    <xf numFmtId="0" fontId="17" fillId="2" borderId="8" xfId="0" applyFont="1" applyFill="1" applyBorder="1" applyAlignment="1">
      <alignment horizontal="right" vertical="center" wrapText="1"/>
    </xf>
    <xf numFmtId="0" fontId="18" fillId="0" borderId="8" xfId="5" applyFont="1" applyFill="1" applyBorder="1" applyAlignment="1" applyProtection="1">
      <alignment horizontal="right"/>
      <protection locked="0"/>
    </xf>
    <xf numFmtId="0" fontId="18" fillId="0" borderId="1" xfId="5" applyFont="1" applyFill="1" applyBorder="1" applyAlignment="1" applyProtection="1">
      <alignment horizontal="right"/>
      <protection locked="0"/>
    </xf>
    <xf numFmtId="0" fontId="18" fillId="0" borderId="1" xfId="5" applyFont="1" applyFill="1" applyBorder="1" applyAlignment="1">
      <alignment vertical="center" wrapText="1"/>
    </xf>
    <xf numFmtId="0" fontId="17" fillId="0" borderId="1" xfId="0" applyFont="1" applyFill="1" applyBorder="1" applyAlignment="1">
      <alignment horizontal="right" vertical="center" wrapText="1"/>
    </xf>
    <xf numFmtId="0" fontId="17" fillId="0" borderId="1" xfId="5" applyFont="1" applyFill="1" applyBorder="1"/>
    <xf numFmtId="0" fontId="17" fillId="2" borderId="2" xfId="0" applyFont="1" applyFill="1" applyBorder="1" applyAlignment="1">
      <alignment horizontal="right" vertical="center" wrapText="1"/>
    </xf>
    <xf numFmtId="0" fontId="18" fillId="0" borderId="1" xfId="5" applyFont="1" applyFill="1" applyBorder="1" applyAlignment="1">
      <alignment horizontal="right" vertical="center" wrapText="1"/>
    </xf>
    <xf numFmtId="0" fontId="18" fillId="0" borderId="1" xfId="5" applyFont="1" applyFill="1" applyBorder="1" applyAlignment="1">
      <alignment horizontal="center" vertical="center" wrapText="1"/>
    </xf>
    <xf numFmtId="9" fontId="17" fillId="0" borderId="2" xfId="8" applyFont="1" applyFill="1" applyBorder="1" applyAlignment="1">
      <alignment vertical="center" wrapText="1"/>
    </xf>
    <xf numFmtId="166" fontId="18" fillId="0" borderId="1" xfId="4" applyNumberFormat="1" applyFont="1" applyFill="1" applyBorder="1" applyAlignment="1">
      <alignment vertical="center" wrapText="1"/>
    </xf>
    <xf numFmtId="166" fontId="18" fillId="0" borderId="8" xfId="4" applyNumberFormat="1" applyFont="1" applyFill="1" applyBorder="1" applyAlignment="1">
      <alignment vertical="center" wrapText="1"/>
    </xf>
    <xf numFmtId="0" fontId="18" fillId="0" borderId="8" xfId="5" applyFont="1" applyFill="1" applyBorder="1" applyAlignment="1">
      <alignment vertical="center" wrapText="1"/>
    </xf>
    <xf numFmtId="1" fontId="18" fillId="0" borderId="1" xfId="5" applyNumberFormat="1" applyFont="1" applyFill="1" applyBorder="1" applyAlignment="1">
      <alignment horizontal="right" vertical="center" wrapText="1"/>
    </xf>
    <xf numFmtId="0" fontId="18" fillId="0" borderId="23" xfId="4" applyFont="1" applyFill="1" applyBorder="1" applyAlignment="1">
      <alignment horizontal="left" vertical="center" wrapText="1"/>
    </xf>
    <xf numFmtId="0" fontId="17" fillId="0" borderId="5" xfId="4" applyFont="1" applyFill="1" applyBorder="1" applyAlignment="1">
      <alignment horizontal="left" vertical="center" wrapText="1"/>
    </xf>
    <xf numFmtId="0" fontId="18" fillId="0" borderId="2" xfId="4" applyFont="1" applyFill="1" applyBorder="1" applyAlignment="1">
      <alignment horizontal="left" vertical="center" wrapText="1"/>
    </xf>
    <xf numFmtId="0" fontId="18" fillId="0" borderId="2" xfId="4" applyFont="1" applyFill="1" applyBorder="1" applyAlignment="1">
      <alignment horizontal="right" vertical="center" wrapText="1"/>
    </xf>
    <xf numFmtId="0" fontId="17" fillId="0" borderId="1" xfId="0" applyFont="1" applyFill="1" applyBorder="1" applyAlignment="1">
      <alignment vertical="center" wrapText="1"/>
    </xf>
    <xf numFmtId="0" fontId="18" fillId="0" borderId="5" xfId="5" applyFont="1" applyFill="1" applyBorder="1" applyAlignment="1" applyProtection="1">
      <alignment horizontal="right"/>
      <protection locked="0"/>
    </xf>
    <xf numFmtId="9" fontId="34" fillId="0" borderId="0" xfId="0" applyNumberFormat="1" applyFont="1"/>
    <xf numFmtId="0" fontId="17" fillId="2" borderId="23" xfId="0" applyFont="1" applyFill="1" applyBorder="1" applyAlignment="1">
      <alignment horizontal="right" vertical="center" wrapText="1"/>
    </xf>
    <xf numFmtId="0" fontId="17" fillId="2" borderId="25" xfId="0" applyFont="1" applyFill="1" applyBorder="1" applyAlignment="1">
      <alignment horizontal="right" vertical="center" wrapText="1"/>
    </xf>
    <xf numFmtId="0" fontId="18" fillId="10" borderId="23" xfId="7" applyFont="1" applyBorder="1" applyAlignment="1">
      <alignment horizontal="center" vertical="center" wrapText="1"/>
    </xf>
    <xf numFmtId="0" fontId="18" fillId="10" borderId="25" xfId="7" applyFont="1" applyBorder="1" applyAlignment="1">
      <alignment horizontal="left" vertical="center"/>
    </xf>
    <xf numFmtId="0" fontId="18" fillId="0" borderId="23" xfId="5" applyFont="1" applyFill="1" applyBorder="1" applyAlignment="1">
      <alignment horizontal="right" vertical="center" wrapText="1"/>
    </xf>
    <xf numFmtId="9" fontId="18" fillId="0" borderId="1" xfId="8" applyFont="1" applyFill="1" applyBorder="1" applyAlignment="1">
      <alignment horizontal="right" vertical="center" wrapText="1"/>
    </xf>
    <xf numFmtId="0" fontId="54" fillId="0" borderId="0" xfId="0" applyFont="1"/>
    <xf numFmtId="0" fontId="0" fillId="0" borderId="1" xfId="0" applyFont="1" applyBorder="1" applyAlignment="1">
      <alignment horizontal="left" vertical="top" wrapText="1"/>
    </xf>
    <xf numFmtId="0" fontId="23" fillId="0" borderId="0" xfId="0" applyFont="1" applyAlignment="1">
      <alignment horizontal="left" vertical="center" wrapText="1"/>
    </xf>
    <xf numFmtId="0" fontId="49" fillId="0" borderId="0" xfId="0" applyFont="1" applyFill="1" applyAlignment="1">
      <alignment horizontal="left"/>
    </xf>
    <xf numFmtId="0" fontId="34" fillId="0" borderId="0" xfId="0" applyFont="1" applyFill="1"/>
    <xf numFmtId="0" fontId="55" fillId="0" borderId="0" xfId="0" applyFont="1"/>
    <xf numFmtId="0" fontId="0" fillId="0" borderId="0" xfId="0" applyBorder="1"/>
    <xf numFmtId="0" fontId="0" fillId="0" borderId="1" xfId="0" applyBorder="1" applyAlignment="1">
      <alignment horizontal="left" vertical="top" wrapText="1"/>
    </xf>
    <xf numFmtId="0" fontId="0" fillId="0" borderId="8" xfId="0" applyFont="1" applyBorder="1" applyAlignment="1">
      <alignment horizontal="left" vertical="top" wrapText="1"/>
    </xf>
    <xf numFmtId="0" fontId="0" fillId="0" borderId="0" xfId="0" applyNumberFormat="1"/>
    <xf numFmtId="0" fontId="0" fillId="0" borderId="0" xfId="0" applyFill="1"/>
    <xf numFmtId="0" fontId="8" fillId="0" borderId="0" xfId="0" applyFont="1" applyFill="1" applyBorder="1" applyAlignment="1">
      <alignment vertical="center"/>
    </xf>
    <xf numFmtId="0" fontId="8" fillId="0" borderId="0" xfId="0" applyNumberFormat="1" applyFont="1" applyFill="1" applyBorder="1" applyAlignment="1">
      <alignment vertical="center"/>
    </xf>
    <xf numFmtId="0" fontId="24" fillId="5" borderId="0" xfId="0" applyFont="1" applyFill="1"/>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wrapText="1"/>
    </xf>
    <xf numFmtId="16" fontId="7" fillId="0" borderId="0" xfId="0" applyNumberFormat="1" applyFont="1" applyFill="1" applyBorder="1" applyAlignment="1">
      <alignment horizontal="left" vertical="center" wrapText="1"/>
    </xf>
    <xf numFmtId="0" fontId="7" fillId="0" borderId="0" xfId="0" applyFont="1"/>
    <xf numFmtId="2" fontId="5" fillId="0" borderId="0" xfId="0" applyNumberFormat="1" applyFont="1"/>
    <xf numFmtId="0" fontId="18" fillId="0" borderId="0" xfId="0" applyFont="1" applyFill="1" applyBorder="1" applyAlignment="1">
      <alignment vertical="center" wrapText="1"/>
    </xf>
    <xf numFmtId="0" fontId="18" fillId="0" borderId="0" xfId="0" applyFont="1" applyFill="1" applyBorder="1" applyAlignment="1">
      <alignment horizontal="right" vertical="center" wrapText="1"/>
    </xf>
    <xf numFmtId="0" fontId="5" fillId="0" borderId="0" xfId="0" applyNumberFormat="1" applyFont="1"/>
    <xf numFmtId="0" fontId="0" fillId="0" borderId="0" xfId="0" applyFill="1" applyBorder="1"/>
    <xf numFmtId="16" fontId="7" fillId="0" borderId="0" xfId="0" applyNumberFormat="1" applyFont="1"/>
    <xf numFmtId="0" fontId="23" fillId="0" borderId="0" xfId="0" applyFont="1" applyAlignment="1">
      <alignment wrapText="1"/>
    </xf>
    <xf numFmtId="14" fontId="5" fillId="0" borderId="0" xfId="0" applyNumberFormat="1" applyFont="1"/>
    <xf numFmtId="0" fontId="46" fillId="0" borderId="0" xfId="0" applyFont="1"/>
    <xf numFmtId="0" fontId="56" fillId="0" borderId="0" xfId="0" applyFont="1" applyBorder="1" applyAlignment="1">
      <alignment horizontal="left" vertical="center" wrapText="1"/>
    </xf>
    <xf numFmtId="0" fontId="56" fillId="0" borderId="0" xfId="0" applyFont="1" applyAlignment="1">
      <alignment horizontal="left" vertical="center" wrapText="1"/>
    </xf>
    <xf numFmtId="0" fontId="34" fillId="0" borderId="0" xfId="0" applyFont="1" applyAlignment="1">
      <alignment horizontal="right"/>
    </xf>
    <xf numFmtId="0" fontId="17" fillId="0" borderId="0" xfId="0" applyFont="1" applyFill="1" applyBorder="1" applyAlignment="1">
      <alignment horizontal="left" vertical="center"/>
    </xf>
    <xf numFmtId="0" fontId="34" fillId="0" borderId="0" xfId="0" applyFont="1" applyFill="1" applyBorder="1"/>
    <xf numFmtId="0" fontId="32" fillId="0" borderId="0" xfId="0" applyFont="1" applyFill="1" applyBorder="1" applyAlignment="1">
      <alignment horizontal="left" vertical="center"/>
    </xf>
    <xf numFmtId="0" fontId="8" fillId="0" borderId="0" xfId="0" applyFont="1" applyAlignment="1"/>
    <xf numFmtId="0" fontId="34" fillId="0" borderId="0" xfId="0" applyFont="1" applyFill="1" applyBorder="1" applyAlignment="1">
      <alignment horizontal="left" vertical="center" wrapText="1"/>
    </xf>
    <xf numFmtId="0" fontId="39" fillId="0" borderId="0" xfId="0" applyFont="1"/>
    <xf numFmtId="0" fontId="39" fillId="0" borderId="0" xfId="0" applyFont="1" applyAlignment="1">
      <alignment horizontal="left"/>
    </xf>
    <xf numFmtId="0" fontId="8" fillId="0" borderId="0" xfId="0" applyFont="1" applyFill="1" applyAlignment="1"/>
    <xf numFmtId="0" fontId="18" fillId="2" borderId="8"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7" xfId="0" applyFont="1" applyFill="1" applyBorder="1" applyAlignment="1">
      <alignment horizontal="center" vertical="center" wrapText="1"/>
    </xf>
    <xf numFmtId="0" fontId="16" fillId="5" borderId="23" xfId="0" applyFont="1" applyFill="1" applyBorder="1" applyAlignment="1">
      <alignment horizontal="center" vertical="center" wrapText="1"/>
    </xf>
    <xf numFmtId="0" fontId="18" fillId="0" borderId="16" xfId="7" applyFont="1" applyFill="1" applyBorder="1" applyAlignment="1">
      <alignment horizontal="center" vertical="center" wrapText="1"/>
    </xf>
    <xf numFmtId="0" fontId="18" fillId="2" borderId="5"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8" fillId="0" borderId="15" xfId="7" applyFont="1" applyFill="1" applyBorder="1" applyAlignment="1">
      <alignment horizontal="center" vertical="center" wrapText="1"/>
    </xf>
    <xf numFmtId="0" fontId="17" fillId="2" borderId="5" xfId="0" applyFont="1" applyFill="1" applyBorder="1" applyAlignment="1">
      <alignment vertical="center" wrapText="1"/>
    </xf>
    <xf numFmtId="0" fontId="18" fillId="0" borderId="28" xfId="7" applyFont="1" applyFill="1" applyBorder="1" applyAlignment="1">
      <alignment horizontal="center" vertical="center" wrapText="1"/>
    </xf>
    <xf numFmtId="0" fontId="23" fillId="0" borderId="1" xfId="0" applyFont="1" applyBorder="1" applyAlignment="1">
      <alignment horizontal="left" vertical="center" wrapText="1"/>
    </xf>
    <xf numFmtId="0" fontId="18" fillId="2" borderId="2" xfId="0" applyFont="1" applyFill="1" applyBorder="1" applyAlignment="1">
      <alignment vertical="center" wrapText="1"/>
    </xf>
    <xf numFmtId="0" fontId="17" fillId="2" borderId="23" xfId="0" applyFont="1" applyFill="1" applyBorder="1" applyAlignment="1">
      <alignment vertical="center" wrapText="1"/>
    </xf>
    <xf numFmtId="0" fontId="17" fillId="2" borderId="25" xfId="0" applyFont="1" applyFill="1" applyBorder="1" applyAlignment="1">
      <alignment horizontal="left" vertical="center" wrapText="1"/>
    </xf>
    <xf numFmtId="0" fontId="18" fillId="0" borderId="28" xfId="9" applyFont="1" applyFill="1" applyBorder="1" applyAlignment="1">
      <alignment horizontal="center" vertical="center" wrapText="1"/>
    </xf>
    <xf numFmtId="0" fontId="23" fillId="0" borderId="0" xfId="0" applyFont="1" applyAlignment="1">
      <alignment vertical="center" wrapText="1"/>
    </xf>
    <xf numFmtId="0" fontId="0" fillId="0" borderId="0" xfId="0" applyFill="1" applyAlignment="1">
      <alignment vertical="center"/>
    </xf>
    <xf numFmtId="0" fontId="24" fillId="5" borderId="0" xfId="0" applyFont="1" applyFill="1" applyAlignment="1">
      <alignment vertical="center"/>
    </xf>
    <xf numFmtId="0" fontId="23" fillId="0" borderId="0" xfId="0" applyFont="1" applyFill="1" applyBorder="1" applyAlignment="1">
      <alignment vertical="center" wrapText="1"/>
    </xf>
    <xf numFmtId="0" fontId="18" fillId="0" borderId="0" xfId="0" applyFont="1" applyAlignment="1">
      <alignment vertical="center" wrapText="1"/>
    </xf>
    <xf numFmtId="0" fontId="23" fillId="0" borderId="0" xfId="0" applyFont="1" applyFill="1" applyAlignment="1">
      <alignment vertical="center" wrapText="1"/>
    </xf>
    <xf numFmtId="0" fontId="18" fillId="0" borderId="0" xfId="0" applyFont="1" applyFill="1" applyAlignment="1">
      <alignment vertical="center" wrapText="1"/>
    </xf>
    <xf numFmtId="0" fontId="0" fillId="0" borderId="0" xfId="0" applyAlignment="1">
      <alignment vertical="center"/>
    </xf>
    <xf numFmtId="0" fontId="0" fillId="0" borderId="64" xfId="0" applyBorder="1"/>
    <xf numFmtId="0" fontId="47" fillId="12" borderId="66"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22" fillId="16" borderId="0" xfId="0" applyFont="1" applyFill="1" applyAlignment="1">
      <alignment horizontal="center" vertical="center"/>
    </xf>
    <xf numFmtId="0" fontId="22" fillId="10" borderId="0" xfId="7" applyFont="1" applyAlignment="1">
      <alignment horizontal="center" vertical="center"/>
    </xf>
    <xf numFmtId="3" fontId="18" fillId="10" borderId="1" xfId="7" applyNumberFormat="1" applyFont="1" applyBorder="1" applyAlignment="1">
      <alignment vertical="center" wrapText="1"/>
    </xf>
    <xf numFmtId="3" fontId="18" fillId="10" borderId="8" xfId="7" applyNumberFormat="1" applyFont="1" applyBorder="1" applyAlignment="1">
      <alignment vertical="center" wrapText="1"/>
    </xf>
    <xf numFmtId="0" fontId="19" fillId="10" borderId="1" xfId="7" applyFont="1" applyBorder="1" applyAlignment="1">
      <alignment vertical="center" wrapText="1"/>
    </xf>
    <xf numFmtId="3" fontId="18" fillId="10" borderId="5" xfId="7" applyNumberFormat="1" applyFont="1" applyBorder="1" applyAlignment="1">
      <alignment vertical="center" wrapText="1"/>
    </xf>
    <xf numFmtId="164" fontId="19" fillId="10" borderId="1" xfId="7" applyNumberFormat="1" applyFont="1" applyBorder="1" applyAlignment="1" applyProtection="1">
      <alignment horizontal="right"/>
      <protection locked="0"/>
    </xf>
    <xf numFmtId="0" fontId="58" fillId="10" borderId="8" xfId="7" applyFont="1" applyBorder="1" applyAlignment="1">
      <alignment vertical="center" wrapText="1"/>
    </xf>
    <xf numFmtId="0" fontId="18" fillId="10" borderId="2" xfId="7" applyFont="1" applyBorder="1" applyAlignment="1">
      <alignment vertical="center" wrapText="1"/>
    </xf>
    <xf numFmtId="3" fontId="59" fillId="10" borderId="1" xfId="7" applyNumberFormat="1" applyFont="1" applyBorder="1" applyAlignment="1">
      <alignment vertical="center" wrapText="1"/>
    </xf>
    <xf numFmtId="0" fontId="17" fillId="10" borderId="8" xfId="7" applyFont="1" applyBorder="1" applyAlignment="1">
      <alignment vertical="center" wrapText="1"/>
    </xf>
    <xf numFmtId="0" fontId="59" fillId="10" borderId="23" xfId="7" applyFont="1" applyBorder="1" applyAlignment="1">
      <alignment vertical="center" wrapText="1"/>
    </xf>
    <xf numFmtId="0" fontId="59" fillId="10" borderId="5" xfId="7" applyFont="1" applyBorder="1" applyAlignment="1">
      <alignment vertical="center" wrapText="1"/>
    </xf>
    <xf numFmtId="9" fontId="17" fillId="10" borderId="2" xfId="7" applyNumberFormat="1" applyFont="1" applyBorder="1" applyAlignment="1">
      <alignment vertical="center" wrapText="1"/>
    </xf>
    <xf numFmtId="0" fontId="18" fillId="10" borderId="8" xfId="7" applyFont="1" applyBorder="1" applyAlignment="1">
      <alignment vertical="center" wrapText="1"/>
    </xf>
    <xf numFmtId="0" fontId="18" fillId="10" borderId="23" xfId="7" applyFont="1" applyBorder="1" applyAlignment="1">
      <alignment vertical="center" wrapText="1"/>
    </xf>
    <xf numFmtId="0" fontId="18" fillId="10" borderId="1" xfId="7" applyFont="1" applyBorder="1" applyAlignment="1">
      <alignment vertical="center" wrapText="1"/>
    </xf>
    <xf numFmtId="0" fontId="17" fillId="10" borderId="2" xfId="7" applyFont="1" applyBorder="1" applyAlignment="1">
      <alignment vertical="center" wrapText="1"/>
    </xf>
    <xf numFmtId="0" fontId="18" fillId="10" borderId="5" xfId="7" applyFont="1" applyBorder="1" applyAlignment="1">
      <alignment vertical="center" wrapText="1"/>
    </xf>
    <xf numFmtId="0" fontId="17" fillId="10" borderId="1" xfId="7" applyFont="1" applyBorder="1" applyAlignment="1">
      <alignment vertical="center" wrapText="1"/>
    </xf>
    <xf numFmtId="164" fontId="60" fillId="10" borderId="1" xfId="7" applyNumberFormat="1" applyFont="1" applyBorder="1" applyAlignment="1" applyProtection="1">
      <alignment horizontal="right"/>
      <protection locked="0"/>
    </xf>
    <xf numFmtId="164" fontId="18" fillId="10" borderId="1" xfId="7" applyNumberFormat="1" applyFont="1" applyBorder="1" applyAlignment="1" applyProtection="1">
      <alignment horizontal="right"/>
      <protection locked="0"/>
    </xf>
    <xf numFmtId="0" fontId="60" fillId="10" borderId="1" xfId="7" applyFont="1" applyBorder="1" applyAlignment="1">
      <alignment vertical="center" wrapText="1"/>
    </xf>
    <xf numFmtId="10" fontId="18" fillId="10" borderId="1" xfId="7" applyNumberFormat="1" applyFont="1" applyBorder="1" applyAlignment="1">
      <alignment horizontal="right" vertical="center" wrapText="1"/>
    </xf>
    <xf numFmtId="0" fontId="59" fillId="10" borderId="1" xfId="7" applyFont="1" applyBorder="1" applyAlignment="1">
      <alignment vertical="center" wrapText="1"/>
    </xf>
    <xf numFmtId="0" fontId="60" fillId="10" borderId="1" xfId="7" applyFont="1" applyBorder="1"/>
    <xf numFmtId="0" fontId="60" fillId="10" borderId="1" xfId="7" applyFont="1" applyBorder="1" applyAlignment="1">
      <alignment horizontal="left" vertical="center" wrapText="1"/>
    </xf>
    <xf numFmtId="9" fontId="60" fillId="10" borderId="8" xfId="7" applyNumberFormat="1" applyFont="1" applyBorder="1" applyAlignment="1">
      <alignment vertical="center" wrapText="1"/>
    </xf>
    <xf numFmtId="0" fontId="60" fillId="10" borderId="8" xfId="7" applyFont="1" applyBorder="1" applyAlignment="1">
      <alignment vertical="center" wrapText="1"/>
    </xf>
    <xf numFmtId="0" fontId="18" fillId="10" borderId="1" xfId="7" applyFont="1" applyBorder="1"/>
    <xf numFmtId="0" fontId="17" fillId="10" borderId="2" xfId="7" applyFont="1" applyBorder="1"/>
    <xf numFmtId="0" fontId="18" fillId="10" borderId="1" xfId="7" applyFont="1" applyBorder="1" applyAlignment="1">
      <alignment horizontal="center" vertical="center" wrapText="1"/>
    </xf>
    <xf numFmtId="0" fontId="18" fillId="10" borderId="1" xfId="7" applyFont="1" applyBorder="1" applyAlignment="1">
      <alignment horizontal="right" wrapText="1"/>
    </xf>
    <xf numFmtId="9" fontId="18" fillId="10" borderId="1" xfId="8" applyFont="1" applyFill="1" applyBorder="1" applyAlignment="1">
      <alignment vertical="center" wrapText="1"/>
    </xf>
    <xf numFmtId="0" fontId="24" fillId="13" borderId="0" xfId="0" applyFont="1" applyFill="1" applyBorder="1" applyAlignment="1">
      <alignment horizontal="center" vertical="center"/>
    </xf>
    <xf numFmtId="0" fontId="35" fillId="12" borderId="0" xfId="0" applyFont="1" applyFill="1" applyAlignment="1">
      <alignment horizontal="center" vertical="center"/>
    </xf>
    <xf numFmtId="0" fontId="34" fillId="0" borderId="0" xfId="0" applyFont="1" applyAlignment="1">
      <alignment horizontal="center" vertical="center"/>
    </xf>
    <xf numFmtId="0" fontId="43" fillId="3" borderId="0" xfId="0" applyFont="1" applyFill="1" applyBorder="1" applyAlignment="1">
      <alignment horizontal="center" vertical="center"/>
    </xf>
    <xf numFmtId="164" fontId="40" fillId="12" borderId="57" xfId="0" applyNumberFormat="1" applyFont="1" applyFill="1" applyBorder="1" applyAlignment="1">
      <alignment horizontal="center" vertical="center" wrapText="1"/>
    </xf>
    <xf numFmtId="164" fontId="40" fillId="6" borderId="57" xfId="0" applyNumberFormat="1" applyFont="1" applyFill="1" applyBorder="1" applyAlignment="1">
      <alignment horizontal="center" vertical="center" wrapText="1"/>
    </xf>
    <xf numFmtId="164" fontId="2" fillId="14" borderId="57" xfId="6" applyNumberFormat="1" applyFill="1" applyBorder="1" applyAlignment="1">
      <alignment horizontal="center" vertical="center" wrapText="1"/>
    </xf>
    <xf numFmtId="164" fontId="2" fillId="14" borderId="57" xfId="6" quotePrefix="1" applyNumberFormat="1" applyFill="1" applyBorder="1" applyAlignment="1">
      <alignment horizontal="center" vertical="center" wrapText="1"/>
    </xf>
    <xf numFmtId="0" fontId="7" fillId="0" borderId="0" xfId="0" applyFont="1" applyAlignment="1">
      <alignment horizontal="left" vertical="center"/>
    </xf>
    <xf numFmtId="0" fontId="15" fillId="0" borderId="0" xfId="0" applyFont="1" applyAlignment="1">
      <alignment wrapText="1"/>
    </xf>
    <xf numFmtId="0" fontId="18" fillId="0" borderId="1" xfId="5" applyFont="1" applyFill="1" applyBorder="1" applyAlignment="1" applyProtection="1">
      <alignment horizontal="right" wrapText="1"/>
      <protection locked="0"/>
    </xf>
    <xf numFmtId="0" fontId="18" fillId="0" borderId="1" xfId="5" applyFont="1" applyFill="1" applyBorder="1" applyAlignment="1">
      <alignment wrapText="1"/>
    </xf>
    <xf numFmtId="0" fontId="60" fillId="10" borderId="1" xfId="7" applyFont="1" applyBorder="1" applyAlignment="1">
      <alignment wrapText="1"/>
    </xf>
    <xf numFmtId="0" fontId="17" fillId="0" borderId="1" xfId="5" applyFont="1" applyFill="1" applyBorder="1" applyAlignment="1">
      <alignment wrapText="1"/>
    </xf>
    <xf numFmtId="0" fontId="18" fillId="10" borderId="1" xfId="7" applyFont="1" applyBorder="1" applyAlignment="1">
      <alignment wrapText="1"/>
    </xf>
    <xf numFmtId="0" fontId="19" fillId="10" borderId="23" xfId="7" applyFont="1" applyBorder="1" applyAlignment="1">
      <alignment horizontal="left" vertical="center" wrapText="1"/>
    </xf>
    <xf numFmtId="0" fontId="19" fillId="10" borderId="25" xfId="7" applyFont="1" applyBorder="1" applyAlignment="1">
      <alignment horizontal="left" vertical="center" wrapText="1"/>
    </xf>
    <xf numFmtId="0" fontId="50" fillId="10" borderId="1" xfId="7" applyFont="1" applyBorder="1" applyAlignment="1">
      <alignment wrapText="1"/>
    </xf>
    <xf numFmtId="0" fontId="50" fillId="10" borderId="2" xfId="7" applyFont="1" applyBorder="1" applyAlignment="1">
      <alignment wrapText="1"/>
    </xf>
    <xf numFmtId="164" fontId="23" fillId="0" borderId="1" xfId="0" applyNumberFormat="1" applyFont="1" applyFill="1" applyBorder="1" applyAlignment="1">
      <alignment wrapText="1"/>
    </xf>
    <xf numFmtId="0" fontId="21" fillId="0" borderId="0" xfId="5" applyFont="1" applyFill="1" applyBorder="1" applyAlignment="1">
      <alignment horizontal="center" vertical="center" wrapText="1"/>
    </xf>
    <xf numFmtId="0" fontId="23" fillId="0" borderId="0" xfId="0" applyFont="1" applyFill="1" applyAlignment="1">
      <alignment wrapText="1"/>
    </xf>
    <xf numFmtId="0" fontId="47" fillId="12" borderId="33" xfId="0" applyFont="1" applyFill="1" applyBorder="1" applyAlignment="1">
      <alignment horizontal="center" vertical="center" wrapText="1"/>
    </xf>
    <xf numFmtId="0" fontId="47" fillId="6" borderId="33"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17" fillId="2" borderId="23" xfId="0" applyFont="1" applyFill="1" applyBorder="1" applyAlignment="1">
      <alignment vertical="center" wrapText="1"/>
    </xf>
    <xf numFmtId="164" fontId="18" fillId="0" borderId="23" xfId="5" applyNumberFormat="1" applyFont="1" applyFill="1" applyBorder="1" applyAlignment="1"/>
    <xf numFmtId="164" fontId="17" fillId="0" borderId="2" xfId="5" applyNumberFormat="1" applyFont="1" applyFill="1" applyBorder="1" applyAlignment="1"/>
    <xf numFmtId="3" fontId="18" fillId="0" borderId="1" xfId="5" applyNumberFormat="1" applyFont="1" applyFill="1" applyBorder="1" applyAlignment="1"/>
    <xf numFmtId="164" fontId="18" fillId="0" borderId="1" xfId="5" applyNumberFormat="1" applyFont="1" applyFill="1" applyBorder="1" applyAlignment="1"/>
    <xf numFmtId="0" fontId="18" fillId="0" borderId="14" xfId="7" applyFont="1" applyFill="1" applyBorder="1" applyAlignment="1">
      <alignment horizontal="center" vertical="center" wrapText="1"/>
    </xf>
    <xf numFmtId="0" fontId="18" fillId="0" borderId="15" xfId="7" applyFont="1" applyFill="1" applyBorder="1" applyAlignment="1">
      <alignment horizontal="center" vertical="center" wrapText="1"/>
    </xf>
    <xf numFmtId="0" fontId="18" fillId="0" borderId="15" xfId="4" applyFont="1" applyFill="1" applyBorder="1" applyAlignment="1">
      <alignment horizontal="center" vertical="center" wrapText="1"/>
    </xf>
    <xf numFmtId="4" fontId="18" fillId="0" borderId="8" xfId="5" applyNumberFormat="1" applyFont="1" applyFill="1" applyBorder="1" applyAlignment="1">
      <alignment vertical="center" wrapText="1"/>
    </xf>
    <xf numFmtId="0" fontId="18" fillId="0" borderId="15" xfId="7" applyFont="1" applyFill="1" applyBorder="1" applyAlignment="1">
      <alignment horizontal="center" vertical="center" wrapText="1"/>
    </xf>
    <xf numFmtId="0" fontId="18" fillId="0" borderId="28" xfId="7" applyFont="1" applyFill="1" applyBorder="1" applyAlignment="1">
      <alignment horizontal="center" vertical="center" wrapText="1"/>
    </xf>
    <xf numFmtId="0" fontId="16" fillId="5" borderId="5" xfId="0" applyFont="1" applyFill="1" applyBorder="1" applyAlignment="1">
      <alignment horizontal="center" vertical="center" wrapText="1"/>
    </xf>
    <xf numFmtId="0" fontId="17" fillId="2" borderId="1" xfId="0" applyFont="1" applyFill="1" applyBorder="1" applyAlignment="1">
      <alignment horizontal="left" vertical="center" wrapText="1"/>
    </xf>
    <xf numFmtId="3" fontId="18" fillId="0" borderId="1" xfId="5" applyNumberFormat="1" applyFont="1" applyFill="1" applyBorder="1" applyAlignment="1">
      <alignment horizontal="right" vertical="center" wrapText="1"/>
    </xf>
    <xf numFmtId="166" fontId="17" fillId="0" borderId="1" xfId="8" applyNumberFormat="1" applyFont="1" applyFill="1" applyBorder="1" applyAlignment="1">
      <alignment vertical="center" wrapText="1"/>
    </xf>
    <xf numFmtId="3" fontId="18" fillId="0" borderId="2" xfId="5" applyNumberFormat="1" applyFont="1" applyFill="1" applyBorder="1" applyAlignment="1"/>
    <xf numFmtId="0" fontId="18" fillId="0" borderId="1" xfId="5" applyFont="1" applyFill="1" applyBorder="1" applyAlignment="1"/>
    <xf numFmtId="10" fontId="18" fillId="0" borderId="1" xfId="8" applyNumberFormat="1" applyFont="1" applyFill="1" applyBorder="1" applyAlignment="1">
      <alignment wrapText="1"/>
    </xf>
    <xf numFmtId="10" fontId="18" fillId="0" borderId="1" xfId="8" applyNumberFormat="1" applyFont="1" applyFill="1" applyBorder="1"/>
    <xf numFmtId="0" fontId="23" fillId="0" borderId="1" xfId="0" applyFont="1" applyBorder="1" applyAlignment="1">
      <alignment horizontal="right" wrapText="1"/>
    </xf>
    <xf numFmtId="164" fontId="17" fillId="0" borderId="8" xfId="0" applyNumberFormat="1" applyFont="1" applyFill="1" applyBorder="1" applyAlignment="1">
      <alignment vertical="center" wrapText="1"/>
    </xf>
    <xf numFmtId="0" fontId="16" fillId="5" borderId="5" xfId="0" applyFont="1" applyFill="1" applyBorder="1" applyAlignment="1">
      <alignment horizontal="left" vertical="center" wrapText="1"/>
    </xf>
    <xf numFmtId="0" fontId="18" fillId="2" borderId="1" xfId="0" applyFont="1" applyFill="1" applyBorder="1" applyAlignment="1">
      <alignment horizontal="right" vertical="center" wrapText="1"/>
    </xf>
    <xf numFmtId="0" fontId="18" fillId="2" borderId="5" xfId="0" applyFont="1" applyFill="1" applyBorder="1" applyAlignment="1">
      <alignment horizontal="right" vertical="center" wrapText="1"/>
    </xf>
    <xf numFmtId="0" fontId="18" fillId="2" borderId="8" xfId="0" applyFont="1" applyFill="1" applyBorder="1" applyAlignment="1">
      <alignment horizontal="right" vertical="center" wrapText="1"/>
    </xf>
    <xf numFmtId="0" fontId="18" fillId="0" borderId="1" xfId="4" applyFont="1" applyFill="1" applyBorder="1" applyAlignment="1">
      <alignment horizontal="right" vertical="center" wrapText="1"/>
    </xf>
    <xf numFmtId="0" fontId="23" fillId="0" borderId="1" xfId="0" applyFont="1" applyBorder="1" applyAlignment="1">
      <alignment horizontal="right" wrapText="1"/>
    </xf>
    <xf numFmtId="0" fontId="16" fillId="5" borderId="20" xfId="0" applyFont="1" applyFill="1" applyBorder="1" applyAlignment="1">
      <alignment horizontal="left" vertical="center" wrapText="1"/>
    </xf>
    <xf numFmtId="0" fontId="20" fillId="0" borderId="1" xfId="0" applyFont="1" applyBorder="1" applyAlignment="1">
      <alignment horizontal="right" wrapText="1"/>
    </xf>
    <xf numFmtId="0" fontId="30" fillId="0" borderId="1" xfId="0" applyFont="1" applyBorder="1" applyAlignment="1">
      <alignment horizontal="right" wrapText="1"/>
    </xf>
    <xf numFmtId="0" fontId="18" fillId="2" borderId="8" xfId="0" applyFont="1" applyFill="1" applyBorder="1" applyAlignment="1">
      <alignment horizontal="left" vertical="center" wrapText="1"/>
    </xf>
    <xf numFmtId="0" fontId="17" fillId="2" borderId="5" xfId="0" applyFont="1" applyFill="1" applyBorder="1" applyAlignment="1">
      <alignment vertical="center" wrapText="1"/>
    </xf>
    <xf numFmtId="0" fontId="18" fillId="0" borderId="1" xfId="5" applyFont="1" applyFill="1" applyBorder="1" applyAlignment="1">
      <alignment vertical="center"/>
    </xf>
    <xf numFmtId="0" fontId="15" fillId="0" borderId="0" xfId="0" applyFont="1" applyBorder="1"/>
    <xf numFmtId="0" fontId="23" fillId="0" borderId="14" xfId="0" applyFont="1" applyBorder="1" applyAlignment="1">
      <alignment horizontal="center"/>
    </xf>
    <xf numFmtId="166" fontId="18" fillId="0" borderId="1" xfId="0" applyNumberFormat="1" applyFont="1" applyFill="1" applyBorder="1" applyAlignment="1">
      <alignment horizontal="right" vertical="center" wrapText="1"/>
    </xf>
    <xf numFmtId="164" fontId="18" fillId="0" borderId="25" xfId="5" applyNumberFormat="1" applyFont="1" applyFill="1" applyBorder="1" applyAlignment="1">
      <alignment horizontal="right" vertical="center" wrapText="1"/>
    </xf>
    <xf numFmtId="164" fontId="18" fillId="0" borderId="25" xfId="5" applyNumberFormat="1" applyFont="1" applyFill="1" applyBorder="1" applyAlignment="1">
      <alignment horizontal="right" vertical="center"/>
    </xf>
    <xf numFmtId="0" fontId="18" fillId="0" borderId="15" xfId="5" applyFont="1" applyFill="1" applyBorder="1" applyAlignment="1">
      <alignment horizontal="center" vertical="center"/>
    </xf>
    <xf numFmtId="0" fontId="17" fillId="10" borderId="1" xfId="7" applyFont="1" applyBorder="1" applyAlignment="1">
      <alignment wrapText="1"/>
    </xf>
    <xf numFmtId="2" fontId="17" fillId="0" borderId="1" xfId="5" applyNumberFormat="1" applyFont="1" applyFill="1" applyBorder="1" applyAlignment="1">
      <alignment wrapText="1"/>
    </xf>
    <xf numFmtId="2" fontId="17" fillId="0" borderId="1" xfId="5" applyNumberFormat="1" applyFont="1" applyFill="1" applyBorder="1"/>
    <xf numFmtId="0" fontId="17" fillId="10" borderId="1" xfId="7" applyFont="1" applyBorder="1"/>
    <xf numFmtId="0" fontId="68" fillId="10" borderId="1" xfId="7" applyFont="1" applyBorder="1" applyAlignment="1">
      <alignment wrapText="1"/>
    </xf>
    <xf numFmtId="2" fontId="20" fillId="0" borderId="1" xfId="0" applyNumberFormat="1" applyFont="1" applyFill="1" applyBorder="1" applyAlignment="1">
      <alignment wrapText="1"/>
    </xf>
    <xf numFmtId="2" fontId="20" fillId="0" borderId="1" xfId="0" applyNumberFormat="1" applyFont="1" applyFill="1" applyBorder="1"/>
    <xf numFmtId="164" fontId="18" fillId="10" borderId="8" xfId="7" applyNumberFormat="1" applyFont="1" applyBorder="1" applyAlignment="1" applyProtection="1">
      <alignment horizontal="right"/>
      <protection locked="0"/>
    </xf>
    <xf numFmtId="0" fontId="58" fillId="10" borderId="1" xfId="7" applyFont="1" applyBorder="1" applyAlignment="1">
      <alignment vertical="center" wrapText="1"/>
    </xf>
    <xf numFmtId="9" fontId="17" fillId="0" borderId="8" xfId="8" applyFont="1" applyFill="1" applyBorder="1" applyAlignment="1">
      <alignment vertical="center" wrapText="1"/>
    </xf>
    <xf numFmtId="9" fontId="17" fillId="10" borderId="8" xfId="7" applyNumberFormat="1" applyFont="1" applyBorder="1" applyAlignment="1">
      <alignment vertical="center" wrapText="1"/>
    </xf>
    <xf numFmtId="3" fontId="17" fillId="0" borderId="2" xfId="0" applyNumberFormat="1" applyFont="1" applyFill="1" applyBorder="1" applyAlignment="1">
      <alignment vertical="center" wrapText="1"/>
    </xf>
    <xf numFmtId="3" fontId="17" fillId="10" borderId="2" xfId="7" applyNumberFormat="1" applyFont="1" applyBorder="1" applyAlignment="1">
      <alignment vertical="center" wrapText="1"/>
    </xf>
    <xf numFmtId="3" fontId="18" fillId="0" borderId="1" xfId="5" applyNumberFormat="1" applyFont="1" applyFill="1" applyBorder="1" applyAlignment="1">
      <alignment vertical="center"/>
    </xf>
    <xf numFmtId="0" fontId="23" fillId="0" borderId="0" xfId="0" applyFont="1" applyBorder="1" applyAlignment="1"/>
    <xf numFmtId="3" fontId="23" fillId="0" borderId="1" xfId="0" applyNumberFormat="1" applyFont="1" applyBorder="1" applyAlignment="1"/>
    <xf numFmtId="164" fontId="20" fillId="0" borderId="2" xfId="0" applyNumberFormat="1" applyFont="1" applyFill="1" applyBorder="1" applyAlignment="1"/>
    <xf numFmtId="3" fontId="17" fillId="0" borderId="2" xfId="0" applyNumberFormat="1" applyFont="1" applyFill="1" applyBorder="1" applyAlignment="1">
      <alignment vertical="center"/>
    </xf>
    <xf numFmtId="3" fontId="18" fillId="0" borderId="23" xfId="5" applyNumberFormat="1" applyFont="1" applyFill="1" applyBorder="1" applyAlignment="1"/>
    <xf numFmtId="9" fontId="18" fillId="0" borderId="1" xfId="8" applyFont="1" applyFill="1" applyBorder="1" applyAlignment="1"/>
    <xf numFmtId="9" fontId="18" fillId="0" borderId="1" xfId="5" applyNumberFormat="1" applyFont="1" applyFill="1" applyBorder="1" applyAlignment="1">
      <alignment vertical="center" wrapText="1"/>
    </xf>
    <xf numFmtId="0" fontId="52" fillId="16" borderId="5" xfId="5" applyFont="1" applyFill="1" applyBorder="1" applyAlignment="1" applyProtection="1">
      <alignment horizontal="center" vertical="center" wrapText="1"/>
      <protection locked="0"/>
    </xf>
    <xf numFmtId="0" fontId="52" fillId="16" borderId="1" xfId="5" applyFont="1" applyFill="1" applyBorder="1" applyAlignment="1" applyProtection="1">
      <alignment horizontal="center" vertical="center" wrapText="1"/>
      <protection locked="0"/>
    </xf>
    <xf numFmtId="0" fontId="52" fillId="16" borderId="2" xfId="5" applyFont="1" applyFill="1" applyBorder="1" applyAlignment="1" applyProtection="1">
      <alignment horizontal="center" vertical="center" wrapText="1"/>
      <protection locked="0"/>
    </xf>
    <xf numFmtId="0" fontId="52" fillId="16" borderId="8" xfId="5" applyFont="1" applyFill="1" applyBorder="1" applyAlignment="1" applyProtection="1">
      <alignment horizontal="center" vertical="center" wrapText="1"/>
      <protection locked="0"/>
    </xf>
    <xf numFmtId="0" fontId="18" fillId="16" borderId="1" xfId="5" applyFont="1" applyFill="1" applyBorder="1" applyAlignment="1" applyProtection="1">
      <alignment vertical="center" wrapText="1"/>
      <protection locked="0"/>
    </xf>
    <xf numFmtId="0" fontId="18" fillId="16" borderId="23" xfId="5" applyFont="1" applyFill="1" applyBorder="1" applyAlignment="1" applyProtection="1">
      <alignment vertical="center" wrapText="1"/>
      <protection locked="0"/>
    </xf>
    <xf numFmtId="166" fontId="52" fillId="16" borderId="8" xfId="5" applyNumberFormat="1" applyFont="1" applyFill="1" applyBorder="1" applyAlignment="1" applyProtection="1">
      <alignment horizontal="center" vertical="center" wrapText="1"/>
      <protection locked="0"/>
    </xf>
    <xf numFmtId="0" fontId="16" fillId="5" borderId="20" xfId="0" applyFont="1" applyFill="1" applyBorder="1" applyAlignment="1" applyProtection="1">
      <alignment horizontal="left" vertical="center" wrapText="1"/>
    </xf>
    <xf numFmtId="0" fontId="18" fillId="16" borderId="1" xfId="5" applyFont="1" applyFill="1" applyBorder="1" applyAlignment="1" applyProtection="1">
      <alignment horizontal="left" vertical="center" wrapText="1"/>
      <protection locked="0"/>
    </xf>
    <xf numFmtId="9" fontId="18" fillId="16" borderId="8" xfId="8" applyFont="1" applyFill="1" applyBorder="1" applyAlignment="1" applyProtection="1">
      <alignment vertical="center" wrapText="1"/>
      <protection locked="0"/>
    </xf>
    <xf numFmtId="9" fontId="18" fillId="16" borderId="1" xfId="8" applyFont="1" applyFill="1" applyBorder="1" applyAlignment="1" applyProtection="1">
      <alignment horizontal="right" vertical="center" wrapText="1"/>
      <protection locked="0"/>
    </xf>
    <xf numFmtId="0" fontId="18" fillId="16" borderId="1" xfId="5" applyFont="1" applyFill="1" applyBorder="1" applyAlignment="1" applyProtection="1">
      <alignment wrapText="1"/>
      <protection locked="0"/>
    </xf>
    <xf numFmtId="0" fontId="18" fillId="16" borderId="1" xfId="5" applyFont="1" applyFill="1" applyBorder="1" applyProtection="1">
      <protection locked="0"/>
    </xf>
    <xf numFmtId="0" fontId="22" fillId="16" borderId="1" xfId="5" applyFont="1" applyFill="1" applyBorder="1" applyAlignment="1" applyProtection="1">
      <alignment horizontal="right" vertical="center" wrapText="1"/>
      <protection locked="0"/>
    </xf>
    <xf numFmtId="0" fontId="21" fillId="16" borderId="1" xfId="5" applyFont="1" applyFill="1" applyBorder="1" applyAlignment="1" applyProtection="1">
      <alignment horizontal="center" vertical="center" wrapText="1"/>
      <protection locked="0"/>
    </xf>
    <xf numFmtId="0" fontId="0" fillId="16" borderId="1" xfId="0" applyFont="1" applyFill="1" applyBorder="1" applyAlignment="1" applyProtection="1">
      <alignment horizontal="left" vertical="top" wrapText="1"/>
      <protection locked="0"/>
    </xf>
    <xf numFmtId="0" fontId="0" fillId="16" borderId="1" xfId="0" applyFont="1" applyFill="1" applyBorder="1" applyAlignment="1" applyProtection="1">
      <alignment horizontal="center" vertical="center" wrapText="1"/>
      <protection locked="0"/>
    </xf>
    <xf numFmtId="0" fontId="0" fillId="6" borderId="1" xfId="0" applyFont="1" applyFill="1" applyBorder="1" applyAlignment="1" applyProtection="1">
      <alignment horizontal="left" vertical="top" wrapText="1"/>
      <protection locked="0"/>
    </xf>
    <xf numFmtId="0" fontId="0" fillId="6" borderId="14" xfId="0" applyFont="1" applyFill="1" applyBorder="1" applyAlignment="1" applyProtection="1">
      <alignment horizontal="left" vertical="top" wrapText="1"/>
      <protection locked="0"/>
    </xf>
    <xf numFmtId="0" fontId="0" fillId="16" borderId="8" xfId="0" applyFont="1" applyFill="1" applyBorder="1" applyAlignment="1" applyProtection="1">
      <alignment horizontal="left" vertical="top" wrapText="1"/>
      <protection locked="0"/>
    </xf>
    <xf numFmtId="0" fontId="0" fillId="16" borderId="8" xfId="0" applyFont="1" applyFill="1" applyBorder="1" applyAlignment="1" applyProtection="1">
      <alignment horizontal="center" vertical="center" wrapText="1"/>
      <protection locked="0"/>
    </xf>
    <xf numFmtId="0" fontId="0" fillId="6" borderId="8" xfId="0" applyFont="1" applyFill="1" applyBorder="1" applyAlignment="1" applyProtection="1">
      <alignment horizontal="left" vertical="top" wrapText="1"/>
      <protection locked="0"/>
    </xf>
    <xf numFmtId="0" fontId="0" fillId="6" borderId="15" xfId="0" applyFont="1" applyFill="1" applyBorder="1" applyAlignment="1" applyProtection="1">
      <alignment horizontal="left" vertical="top" wrapText="1"/>
      <protection locked="0"/>
    </xf>
    <xf numFmtId="0" fontId="18" fillId="2" borderId="1" xfId="0" applyFont="1" applyFill="1" applyBorder="1" applyAlignment="1">
      <alignment horizontal="left" vertical="center" wrapText="1"/>
    </xf>
    <xf numFmtId="0" fontId="15" fillId="0" borderId="0" xfId="0" applyFont="1" applyAlignment="1" applyProtection="1">
      <alignment horizontal="center"/>
    </xf>
    <xf numFmtId="0" fontId="15" fillId="0" borderId="0" xfId="0" applyFont="1" applyProtection="1"/>
    <xf numFmtId="0" fontId="15" fillId="0" borderId="0" xfId="0" applyFont="1" applyAlignment="1" applyProtection="1">
      <alignment horizontal="right"/>
    </xf>
    <xf numFmtId="0" fontId="18" fillId="0" borderId="0" xfId="0" applyFont="1" applyProtection="1"/>
    <xf numFmtId="0" fontId="0" fillId="0" borderId="0" xfId="0" applyProtection="1"/>
    <xf numFmtId="0" fontId="33" fillId="2" borderId="0" xfId="0" applyFont="1" applyFill="1" applyAlignment="1" applyProtection="1">
      <alignment horizontal="left" vertical="center"/>
    </xf>
    <xf numFmtId="0" fontId="14" fillId="2" borderId="0" xfId="0" applyFont="1" applyFill="1" applyAlignment="1" applyProtection="1">
      <alignment horizontal="left" vertical="center"/>
    </xf>
    <xf numFmtId="49" fontId="14" fillId="2" borderId="0" xfId="0" applyNumberFormat="1" applyFont="1" applyFill="1" applyAlignment="1" applyProtection="1">
      <alignment horizontal="right" vertical="center"/>
    </xf>
    <xf numFmtId="0" fontId="9" fillId="2" borderId="0" xfId="0" applyFont="1" applyFill="1" applyAlignment="1" applyProtection="1">
      <alignment horizontal="left" vertical="center"/>
    </xf>
    <xf numFmtId="0" fontId="8" fillId="2" borderId="0" xfId="0" applyFont="1" applyFill="1" applyAlignment="1" applyProtection="1">
      <alignment horizontal="left" vertical="center"/>
    </xf>
    <xf numFmtId="0" fontId="23" fillId="0" borderId="0" xfId="0" applyFont="1" applyProtection="1"/>
    <xf numFmtId="0" fontId="31" fillId="10" borderId="0" xfId="7" applyFont="1" applyAlignment="1" applyProtection="1">
      <alignment horizontal="left"/>
    </xf>
    <xf numFmtId="0" fontId="9" fillId="0" borderId="0" xfId="0" applyFont="1" applyProtection="1"/>
    <xf numFmtId="0" fontId="24" fillId="4" borderId="17" xfId="0" applyFont="1" applyFill="1" applyBorder="1" applyAlignment="1" applyProtection="1">
      <alignment horizontal="center" vertical="center"/>
    </xf>
    <xf numFmtId="0" fontId="24" fillId="4" borderId="18" xfId="0" applyFont="1" applyFill="1" applyBorder="1" applyAlignment="1" applyProtection="1">
      <alignment vertical="center"/>
    </xf>
    <xf numFmtId="0" fontId="24" fillId="4" borderId="18" xfId="0" applyFont="1" applyFill="1" applyBorder="1" applyAlignment="1" applyProtection="1">
      <alignment horizontal="left" vertical="center"/>
    </xf>
    <xf numFmtId="0" fontId="16" fillId="5" borderId="5" xfId="0" applyFont="1" applyFill="1" applyBorder="1" applyAlignment="1" applyProtection="1">
      <alignment horizontal="left" vertical="center" wrapText="1"/>
    </xf>
    <xf numFmtId="0" fontId="16" fillId="5" borderId="13" xfId="0" applyFont="1" applyFill="1" applyBorder="1" applyAlignment="1" applyProtection="1">
      <alignment horizontal="left" vertical="center" wrapText="1"/>
    </xf>
    <xf numFmtId="0" fontId="18" fillId="2" borderId="1" xfId="0" applyFont="1" applyFill="1" applyBorder="1" applyAlignment="1" applyProtection="1">
      <alignment horizontal="right" vertical="center" wrapText="1"/>
    </xf>
    <xf numFmtId="3" fontId="18" fillId="0" borderId="1" xfId="5" applyNumberFormat="1" applyFont="1" applyFill="1" applyBorder="1" applyAlignment="1" applyProtection="1">
      <alignment vertical="center" wrapText="1"/>
    </xf>
    <xf numFmtId="0" fontId="17" fillId="2" borderId="1" xfId="0" applyFont="1" applyFill="1" applyBorder="1" applyAlignment="1" applyProtection="1">
      <alignment horizontal="right" vertical="center" wrapText="1"/>
    </xf>
    <xf numFmtId="3" fontId="17" fillId="0" borderId="1" xfId="0" applyNumberFormat="1" applyFont="1" applyFill="1" applyBorder="1" applyAlignment="1" applyProtection="1">
      <alignment vertical="center" wrapText="1"/>
    </xf>
    <xf numFmtId="0" fontId="18" fillId="2" borderId="8" xfId="0" applyFont="1" applyFill="1" applyBorder="1" applyAlignment="1" applyProtection="1">
      <alignment horizontal="right" vertical="center" wrapText="1"/>
    </xf>
    <xf numFmtId="3" fontId="18" fillId="0" borderId="8" xfId="5" applyNumberFormat="1" applyFont="1" applyFill="1" applyBorder="1" applyAlignment="1" applyProtection="1">
      <alignment vertical="center" wrapText="1"/>
    </xf>
    <xf numFmtId="0" fontId="17" fillId="2" borderId="1" xfId="0" applyFont="1" applyFill="1" applyBorder="1" applyAlignment="1" applyProtection="1">
      <alignment horizontal="left" vertical="center" wrapText="1"/>
    </xf>
    <xf numFmtId="0" fontId="18" fillId="2" borderId="5" xfId="0" applyFont="1" applyFill="1" applyBorder="1" applyAlignment="1" applyProtection="1">
      <alignment horizontal="right" vertical="center" wrapText="1"/>
    </xf>
    <xf numFmtId="0" fontId="27" fillId="10" borderId="1" xfId="7" applyFont="1" applyBorder="1" applyAlignment="1" applyProtection="1">
      <alignment vertical="center" wrapText="1"/>
    </xf>
    <xf numFmtId="3" fontId="18" fillId="0" borderId="5" xfId="5" applyNumberFormat="1" applyFont="1" applyFill="1" applyBorder="1" applyAlignment="1" applyProtection="1">
      <alignment horizontal="right"/>
    </xf>
    <xf numFmtId="3" fontId="18" fillId="0" borderId="1" xfId="5" applyNumberFormat="1" applyFont="1" applyFill="1" applyBorder="1" applyAlignment="1" applyProtection="1">
      <alignment horizontal="right"/>
    </xf>
    <xf numFmtId="0" fontId="18" fillId="2" borderId="1" xfId="0" applyFont="1" applyFill="1" applyBorder="1" applyAlignment="1" applyProtection="1">
      <alignment horizontal="right" vertical="center"/>
    </xf>
    <xf numFmtId="0" fontId="18" fillId="2" borderId="2" xfId="0" applyFont="1" applyFill="1" applyBorder="1" applyAlignment="1" applyProtection="1">
      <alignment horizontal="right" vertical="center" wrapText="1"/>
    </xf>
    <xf numFmtId="3" fontId="18" fillId="0" borderId="2" xfId="0" applyNumberFormat="1" applyFont="1" applyFill="1" applyBorder="1" applyAlignment="1" applyProtection="1">
      <alignment vertical="center" wrapText="1"/>
    </xf>
    <xf numFmtId="9" fontId="18" fillId="0" borderId="8" xfId="8" applyFont="1" applyFill="1" applyBorder="1" applyAlignment="1" applyProtection="1">
      <alignment vertical="center" wrapText="1"/>
    </xf>
    <xf numFmtId="0" fontId="18" fillId="0" borderId="28" xfId="9" applyFont="1" applyFill="1" applyBorder="1" applyAlignment="1" applyProtection="1">
      <alignment horizontal="center" vertical="center" wrapText="1"/>
    </xf>
    <xf numFmtId="0" fontId="17" fillId="2" borderId="8" xfId="0" applyFont="1" applyFill="1" applyBorder="1" applyAlignment="1" applyProtection="1">
      <alignment horizontal="right" vertical="center" wrapText="1"/>
    </xf>
    <xf numFmtId="0" fontId="17" fillId="2" borderId="23" xfId="0" applyFont="1" applyFill="1" applyBorder="1" applyAlignment="1" applyProtection="1">
      <alignment horizontal="left" vertical="center" wrapText="1"/>
    </xf>
    <xf numFmtId="0" fontId="18" fillId="2" borderId="23" xfId="0" applyFont="1" applyFill="1" applyBorder="1" applyAlignment="1" applyProtection="1">
      <alignment horizontal="right" vertical="center" wrapText="1"/>
    </xf>
    <xf numFmtId="0" fontId="16" fillId="5" borderId="25"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164" fontId="18" fillId="0" borderId="8" xfId="5" applyNumberFormat="1" applyFont="1" applyFill="1" applyBorder="1" applyAlignment="1" applyProtection="1">
      <alignment horizontal="right"/>
    </xf>
    <xf numFmtId="3" fontId="18" fillId="0" borderId="1" xfId="5" applyNumberFormat="1" applyFont="1" applyFill="1" applyBorder="1" applyProtection="1"/>
    <xf numFmtId="3" fontId="45" fillId="10" borderId="1" xfId="7" applyNumberFormat="1" applyFont="1" applyBorder="1" applyAlignment="1" applyProtection="1">
      <alignment vertical="center" wrapText="1"/>
    </xf>
    <xf numFmtId="3" fontId="50" fillId="10" borderId="1" xfId="7" applyNumberFormat="1" applyFont="1" applyBorder="1" applyAlignment="1" applyProtection="1">
      <alignment vertical="center" wrapText="1"/>
    </xf>
    <xf numFmtId="0" fontId="17" fillId="0" borderId="8" xfId="0" applyFont="1" applyFill="1" applyBorder="1" applyAlignment="1" applyProtection="1">
      <alignment horizontal="right" vertical="center" wrapText="1"/>
    </xf>
    <xf numFmtId="0" fontId="17" fillId="0" borderId="8" xfId="0" applyFont="1" applyFill="1" applyBorder="1" applyAlignment="1" applyProtection="1">
      <alignment vertical="center" wrapText="1"/>
    </xf>
    <xf numFmtId="0" fontId="51" fillId="10" borderId="8" xfId="7" applyFont="1" applyBorder="1" applyAlignment="1" applyProtection="1">
      <alignment vertical="center" wrapText="1"/>
    </xf>
    <xf numFmtId="0" fontId="17" fillId="2" borderId="23" xfId="0" applyFont="1" applyFill="1" applyBorder="1" applyAlignment="1" applyProtection="1">
      <alignment vertical="center" wrapText="1"/>
    </xf>
    <xf numFmtId="3" fontId="18" fillId="0" borderId="23" xfId="5" applyNumberFormat="1" applyFont="1" applyFill="1" applyBorder="1" applyProtection="1"/>
    <xf numFmtId="0" fontId="45" fillId="10" borderId="23" xfId="7" applyFont="1" applyBorder="1" applyAlignment="1" applyProtection="1">
      <alignment vertical="center" wrapText="1"/>
    </xf>
    <xf numFmtId="0" fontId="18" fillId="2" borderId="8" xfId="0" applyFont="1" applyFill="1" applyBorder="1" applyAlignment="1" applyProtection="1">
      <alignment vertical="center" wrapText="1"/>
    </xf>
    <xf numFmtId="164" fontId="17" fillId="0" borderId="8" xfId="0" applyNumberFormat="1" applyFont="1" applyFill="1" applyBorder="1" applyAlignment="1" applyProtection="1">
      <alignment vertical="center" wrapText="1"/>
    </xf>
    <xf numFmtId="0" fontId="20" fillId="0" borderId="5" xfId="0" applyFont="1" applyBorder="1" applyAlignment="1" applyProtection="1">
      <alignment vertical="center"/>
    </xf>
    <xf numFmtId="1" fontId="18" fillId="0" borderId="23" xfId="5" applyNumberFormat="1" applyFont="1" applyFill="1" applyBorder="1" applyAlignment="1" applyProtection="1">
      <alignment horizontal="right"/>
    </xf>
    <xf numFmtId="0" fontId="18" fillId="2" borderId="2" xfId="0" applyFont="1" applyFill="1" applyBorder="1" applyAlignment="1" applyProtection="1">
      <alignment vertical="center" wrapText="1"/>
    </xf>
    <xf numFmtId="0" fontId="17" fillId="2" borderId="2" xfId="0" applyFont="1" applyFill="1" applyBorder="1" applyAlignment="1" applyProtection="1">
      <alignment horizontal="right" vertical="center" wrapText="1"/>
    </xf>
    <xf numFmtId="9" fontId="17" fillId="0" borderId="2" xfId="8" applyFont="1" applyFill="1" applyBorder="1" applyAlignment="1" applyProtection="1">
      <alignment vertical="center" wrapText="1"/>
    </xf>
    <xf numFmtId="0" fontId="18" fillId="0" borderId="8" xfId="5" applyFont="1" applyFill="1" applyBorder="1" applyAlignment="1" applyProtection="1">
      <alignment horizontal="right"/>
    </xf>
    <xf numFmtId="164" fontId="18" fillId="0" borderId="23" xfId="5" applyNumberFormat="1" applyFont="1" applyFill="1" applyBorder="1" applyProtection="1"/>
    <xf numFmtId="0" fontId="50" fillId="10" borderId="23" xfId="7" applyFont="1" applyBorder="1" applyAlignment="1" applyProtection="1">
      <alignment vertical="center" wrapText="1"/>
    </xf>
    <xf numFmtId="164" fontId="18" fillId="0" borderId="1" xfId="5" applyNumberFormat="1" applyFont="1" applyFill="1" applyBorder="1" applyProtection="1"/>
    <xf numFmtId="0" fontId="50" fillId="10" borderId="1" xfId="7" applyFont="1" applyBorder="1" applyAlignment="1" applyProtection="1">
      <alignment vertical="center" wrapText="1"/>
    </xf>
    <xf numFmtId="164" fontId="17" fillId="0" borderId="2" xfId="5" applyNumberFormat="1" applyFont="1" applyFill="1" applyBorder="1" applyProtection="1"/>
    <xf numFmtId="0" fontId="51" fillId="10" borderId="2" xfId="7" applyFont="1" applyBorder="1" applyAlignment="1" applyProtection="1">
      <alignment vertical="center" wrapText="1"/>
    </xf>
    <xf numFmtId="0" fontId="17" fillId="2" borderId="5" xfId="0" applyFont="1" applyFill="1" applyBorder="1" applyAlignment="1" applyProtection="1">
      <alignment vertical="center" wrapText="1"/>
    </xf>
    <xf numFmtId="0" fontId="18" fillId="0" borderId="5" xfId="5" applyFont="1" applyFill="1" applyBorder="1" applyAlignment="1" applyProtection="1">
      <alignment horizontal="right"/>
    </xf>
    <xf numFmtId="0" fontId="50" fillId="10" borderId="5" xfId="7" applyFont="1" applyBorder="1" applyAlignment="1" applyProtection="1">
      <alignment vertical="center" wrapText="1"/>
    </xf>
    <xf numFmtId="0" fontId="18" fillId="0" borderId="1" xfId="5" applyFont="1" applyFill="1" applyBorder="1" applyAlignment="1" applyProtection="1">
      <alignment horizontal="right"/>
    </xf>
    <xf numFmtId="0" fontId="17" fillId="0" borderId="1" xfId="0" applyFont="1" applyFill="1" applyBorder="1" applyAlignment="1" applyProtection="1">
      <alignment vertical="center" wrapText="1"/>
    </xf>
    <xf numFmtId="0" fontId="51" fillId="10" borderId="1" xfId="7" applyFont="1" applyBorder="1" applyAlignment="1" applyProtection="1">
      <alignment vertical="center" wrapText="1"/>
    </xf>
    <xf numFmtId="2" fontId="17" fillId="0" borderId="8" xfId="0" applyNumberFormat="1" applyFont="1" applyFill="1" applyBorder="1" applyAlignment="1" applyProtection="1">
      <alignment vertical="center" wrapText="1"/>
    </xf>
    <xf numFmtId="0" fontId="18" fillId="0" borderId="1" xfId="5" applyFont="1" applyFill="1" applyBorder="1" applyProtection="1"/>
    <xf numFmtId="0" fontId="23" fillId="0" borderId="72" xfId="0" applyFont="1" applyBorder="1" applyAlignment="1" applyProtection="1">
      <alignment horizontal="center"/>
    </xf>
    <xf numFmtId="0" fontId="18" fillId="0" borderId="1" xfId="5" applyFont="1" applyFill="1" applyBorder="1" applyAlignment="1" applyProtection="1">
      <alignment vertical="center"/>
    </xf>
    <xf numFmtId="0" fontId="50" fillId="10" borderId="8" xfId="7" applyFont="1" applyBorder="1" applyAlignment="1" applyProtection="1">
      <alignment vertical="center" wrapText="1"/>
    </xf>
    <xf numFmtId="3" fontId="18" fillId="0" borderId="8" xfId="5" applyNumberFormat="1" applyFont="1" applyFill="1" applyBorder="1" applyAlignment="1" applyProtection="1"/>
    <xf numFmtId="0" fontId="18" fillId="0" borderId="1" xfId="5" applyFont="1" applyFill="1" applyBorder="1" applyAlignment="1" applyProtection="1">
      <alignment vertical="center" wrapText="1"/>
    </xf>
    <xf numFmtId="0" fontId="18" fillId="0" borderId="8" xfId="5" applyFont="1" applyFill="1" applyBorder="1" applyAlignment="1" applyProtection="1">
      <alignment horizontal="right" vertical="center" wrapText="1"/>
    </xf>
    <xf numFmtId="0" fontId="16" fillId="5" borderId="21" xfId="0" applyFont="1" applyFill="1" applyBorder="1" applyAlignment="1" applyProtection="1">
      <alignment horizontal="left" vertical="center" wrapText="1"/>
    </xf>
    <xf numFmtId="0" fontId="18" fillId="0" borderId="1" xfId="5" applyFont="1" applyFill="1" applyBorder="1" applyAlignment="1" applyProtection="1">
      <alignment horizontal="right" vertical="center" wrapText="1"/>
    </xf>
    <xf numFmtId="10" fontId="18" fillId="0" borderId="1" xfId="0" applyNumberFormat="1" applyFont="1" applyFill="1" applyBorder="1" applyAlignment="1" applyProtection="1">
      <alignment horizontal="right" vertical="center" wrapText="1"/>
    </xf>
    <xf numFmtId="10" fontId="18" fillId="0" borderId="8" xfId="0" applyNumberFormat="1" applyFont="1" applyFill="1" applyBorder="1" applyAlignment="1" applyProtection="1">
      <alignment horizontal="right" vertical="center" wrapText="1"/>
    </xf>
    <xf numFmtId="0" fontId="17" fillId="0" borderId="1" xfId="0" applyFont="1" applyFill="1" applyBorder="1" applyAlignment="1" applyProtection="1">
      <alignment horizontal="right" vertical="center" wrapText="1"/>
    </xf>
    <xf numFmtId="166" fontId="17" fillId="0" borderId="1" xfId="8" applyNumberFormat="1" applyFont="1" applyFill="1" applyBorder="1" applyAlignment="1" applyProtection="1">
      <alignment vertical="center" wrapText="1"/>
    </xf>
    <xf numFmtId="3" fontId="18" fillId="0" borderId="1" xfId="5" applyNumberFormat="1" applyFont="1" applyFill="1" applyBorder="1" applyAlignment="1" applyProtection="1"/>
    <xf numFmtId="0" fontId="17" fillId="5" borderId="20"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wrapText="1"/>
    </xf>
    <xf numFmtId="9" fontId="18" fillId="10" borderId="8" xfId="7" applyNumberFormat="1" applyFont="1" applyBorder="1" applyAlignment="1" applyProtection="1">
      <alignment vertical="center" wrapText="1"/>
    </xf>
    <xf numFmtId="9" fontId="19" fillId="10" borderId="8" xfId="7" applyNumberFormat="1" applyFont="1" applyBorder="1" applyAlignment="1" applyProtection="1">
      <alignment vertical="center" wrapText="1"/>
    </xf>
    <xf numFmtId="0" fontId="17" fillId="0" borderId="5" xfId="4" applyFont="1" applyFill="1" applyBorder="1" applyAlignment="1" applyProtection="1">
      <alignment horizontal="left" vertical="center" wrapText="1"/>
    </xf>
    <xf numFmtId="0" fontId="18" fillId="0" borderId="5" xfId="4" applyFont="1" applyFill="1" applyBorder="1" applyAlignment="1" applyProtection="1">
      <alignment horizontal="right" vertical="center" wrapText="1"/>
    </xf>
    <xf numFmtId="0" fontId="18" fillId="0" borderId="23" xfId="4" applyFont="1" applyFill="1" applyBorder="1" applyAlignment="1" applyProtection="1">
      <alignment horizontal="left" vertical="center" wrapText="1"/>
    </xf>
    <xf numFmtId="0" fontId="18" fillId="0" borderId="23" xfId="4" applyFont="1" applyFill="1" applyBorder="1" applyAlignment="1" applyProtection="1">
      <alignment horizontal="right" vertical="center" wrapText="1"/>
    </xf>
    <xf numFmtId="0" fontId="18" fillId="0" borderId="1" xfId="4" applyFont="1" applyFill="1" applyBorder="1" applyAlignment="1" applyProtection="1">
      <alignment horizontal="left" vertical="center" wrapText="1"/>
    </xf>
    <xf numFmtId="0" fontId="18" fillId="0" borderId="1" xfId="4" applyFont="1" applyFill="1" applyBorder="1" applyAlignment="1" applyProtection="1">
      <alignment horizontal="right" vertical="center" wrapText="1"/>
    </xf>
    <xf numFmtId="0" fontId="27" fillId="10" borderId="1" xfId="7" applyFont="1" applyBorder="1" applyAlignment="1" applyProtection="1">
      <alignment horizontal="right" vertical="center" wrapText="1"/>
    </xf>
    <xf numFmtId="1" fontId="18" fillId="0" borderId="1" xfId="5" applyNumberFormat="1" applyFont="1" applyFill="1" applyBorder="1" applyAlignment="1" applyProtection="1">
      <alignment horizontal="right" vertical="center" wrapText="1"/>
    </xf>
    <xf numFmtId="0" fontId="18" fillId="0" borderId="2" xfId="4" applyFont="1" applyFill="1" applyBorder="1" applyAlignment="1" applyProtection="1">
      <alignment horizontal="left" vertical="center" wrapText="1"/>
    </xf>
    <xf numFmtId="0" fontId="18" fillId="0" borderId="2" xfId="4" applyFont="1" applyFill="1" applyBorder="1" applyAlignment="1" applyProtection="1">
      <alignment horizontal="right" vertical="center" wrapText="1"/>
    </xf>
    <xf numFmtId="0" fontId="18" fillId="0" borderId="2" xfId="5" applyFont="1" applyFill="1" applyBorder="1" applyAlignment="1" applyProtection="1">
      <alignment horizontal="right" vertical="center" wrapText="1"/>
    </xf>
    <xf numFmtId="1" fontId="18" fillId="0" borderId="2" xfId="5" applyNumberFormat="1" applyFont="1" applyFill="1" applyBorder="1" applyAlignment="1" applyProtection="1">
      <alignment horizontal="right" vertical="center" wrapText="1"/>
    </xf>
    <xf numFmtId="1" fontId="27" fillId="10" borderId="2" xfId="7" applyNumberFormat="1" applyFont="1" applyBorder="1" applyAlignment="1" applyProtection="1">
      <alignment horizontal="right" vertical="center" wrapText="1"/>
    </xf>
    <xf numFmtId="0" fontId="18" fillId="0" borderId="8" xfId="4" applyFont="1" applyFill="1" applyBorder="1" applyAlignment="1" applyProtection="1">
      <alignment horizontal="left" vertical="center" wrapText="1"/>
    </xf>
    <xf numFmtId="0" fontId="18" fillId="0" borderId="8" xfId="4" applyFont="1" applyFill="1" applyBorder="1" applyAlignment="1" applyProtection="1">
      <alignment horizontal="right" vertical="center" wrapText="1"/>
    </xf>
    <xf numFmtId="0" fontId="27" fillId="10" borderId="8" xfId="7" applyFont="1" applyBorder="1" applyAlignment="1" applyProtection="1">
      <alignment horizontal="right" vertical="center" wrapText="1"/>
    </xf>
    <xf numFmtId="3" fontId="18" fillId="0" borderId="8" xfId="5" applyNumberFormat="1" applyFont="1" applyFill="1" applyBorder="1" applyAlignment="1" applyProtection="1">
      <alignment horizontal="right" vertical="center" wrapText="1"/>
    </xf>
    <xf numFmtId="1" fontId="27" fillId="10" borderId="8" xfId="7" applyNumberFormat="1" applyFont="1" applyBorder="1" applyAlignment="1" applyProtection="1">
      <alignment horizontal="right" vertical="center" wrapText="1"/>
    </xf>
    <xf numFmtId="0" fontId="23" fillId="0" borderId="15" xfId="0" applyFont="1" applyBorder="1" applyAlignment="1" applyProtection="1">
      <alignment horizontal="center" vertical="center" wrapText="1"/>
    </xf>
    <xf numFmtId="3" fontId="18" fillId="0" borderId="2" xfId="5" applyNumberFormat="1" applyFont="1" applyFill="1" applyBorder="1" applyProtection="1"/>
    <xf numFmtId="0" fontId="50" fillId="10" borderId="1" xfId="7" applyFont="1" applyBorder="1" applyProtection="1"/>
    <xf numFmtId="9" fontId="17" fillId="0" borderId="1" xfId="8" applyFont="1" applyFill="1" applyBorder="1" applyProtection="1"/>
    <xf numFmtId="0" fontId="51" fillId="10" borderId="1" xfId="7" applyFont="1" applyBorder="1" applyProtection="1"/>
    <xf numFmtId="0" fontId="11" fillId="10" borderId="1" xfId="7" applyBorder="1" applyAlignment="1" applyProtection="1">
      <alignment horizontal="right"/>
    </xf>
    <xf numFmtId="0" fontId="51" fillId="10" borderId="1" xfId="7" applyFont="1" applyBorder="1" applyAlignment="1" applyProtection="1">
      <alignment horizontal="right"/>
    </xf>
    <xf numFmtId="0" fontId="23" fillId="0" borderId="1" xfId="0" applyFont="1" applyBorder="1" applyAlignment="1" applyProtection="1">
      <alignment horizontal="left" vertical="center" wrapText="1"/>
    </xf>
    <xf numFmtId="0" fontId="23" fillId="0" borderId="1" xfId="0" applyFont="1" applyBorder="1" applyAlignment="1" applyProtection="1">
      <alignment horizontal="right" wrapText="1"/>
    </xf>
    <xf numFmtId="0" fontId="23" fillId="0" borderId="8" xfId="0" applyFont="1" applyBorder="1" applyAlignment="1" applyProtection="1">
      <alignment horizontal="right" wrapText="1"/>
    </xf>
    <xf numFmtId="0" fontId="18" fillId="0" borderId="8" xfId="5" applyFont="1" applyFill="1" applyBorder="1" applyProtection="1"/>
    <xf numFmtId="0" fontId="50" fillId="10" borderId="8" xfId="7" applyFont="1" applyBorder="1" applyProtection="1"/>
    <xf numFmtId="0" fontId="20" fillId="0" borderId="1" xfId="0" applyFont="1" applyBorder="1" applyAlignment="1" applyProtection="1">
      <alignment horizontal="right" wrapText="1"/>
    </xf>
    <xf numFmtId="0" fontId="17" fillId="0" borderId="1" xfId="5" applyFont="1" applyFill="1" applyBorder="1" applyProtection="1"/>
    <xf numFmtId="0" fontId="30" fillId="0" borderId="1" xfId="0" applyFont="1" applyBorder="1" applyAlignment="1" applyProtection="1">
      <alignment horizontal="right" wrapText="1"/>
    </xf>
    <xf numFmtId="0" fontId="11" fillId="10" borderId="1" xfId="7" applyBorder="1" applyProtection="1"/>
    <xf numFmtId="2" fontId="23" fillId="0" borderId="1" xfId="0" applyNumberFormat="1" applyFont="1" applyFill="1" applyBorder="1" applyProtection="1"/>
    <xf numFmtId="0" fontId="18" fillId="0" borderId="23" xfId="5" applyFont="1" applyFill="1" applyBorder="1" applyAlignment="1" applyProtection="1">
      <alignment horizontal="right" vertical="center"/>
    </xf>
    <xf numFmtId="0" fontId="18" fillId="0" borderId="23" xfId="5" applyFont="1" applyFill="1" applyBorder="1" applyAlignment="1" applyProtection="1">
      <alignment horizontal="right" vertical="center" wrapText="1"/>
    </xf>
    <xf numFmtId="0" fontId="17" fillId="2" borderId="23" xfId="0" applyFont="1" applyFill="1" applyBorder="1" applyAlignment="1" applyProtection="1">
      <alignment horizontal="right" vertical="center" wrapText="1"/>
    </xf>
    <xf numFmtId="0" fontId="19" fillId="10" borderId="23" xfId="7" applyFont="1" applyBorder="1" applyAlignment="1" applyProtection="1">
      <alignment horizontal="left" vertical="center"/>
    </xf>
    <xf numFmtId="0" fontId="17" fillId="2" borderId="25" xfId="0" applyFont="1" applyFill="1" applyBorder="1" applyAlignment="1" applyProtection="1">
      <alignment horizontal="right" vertical="center" wrapText="1"/>
    </xf>
    <xf numFmtId="0" fontId="19" fillId="10" borderId="25" xfId="7" applyFont="1" applyBorder="1" applyAlignment="1" applyProtection="1">
      <alignment horizontal="left" vertical="center"/>
    </xf>
    <xf numFmtId="0" fontId="27" fillId="10" borderId="25" xfId="7" applyFont="1" applyBorder="1" applyAlignment="1" applyProtection="1">
      <alignment horizontal="left" vertical="center"/>
    </xf>
    <xf numFmtId="1" fontId="18" fillId="0" borderId="25" xfId="5" applyNumberFormat="1" applyFont="1" applyFill="1" applyBorder="1" applyAlignment="1" applyProtection="1">
      <alignment horizontal="right" vertical="center"/>
    </xf>
    <xf numFmtId="0" fontId="19" fillId="10" borderId="1" xfId="7" applyFont="1" applyBorder="1" applyAlignment="1" applyProtection="1">
      <alignment horizontal="left" vertical="center"/>
    </xf>
    <xf numFmtId="0" fontId="18" fillId="0" borderId="1" xfId="5" applyFont="1" applyFill="1" applyBorder="1" applyAlignment="1" applyProtection="1">
      <alignment horizontal="right" vertical="center"/>
    </xf>
    <xf numFmtId="0" fontId="19" fillId="10" borderId="8" xfId="7" applyFont="1" applyBorder="1" applyAlignment="1" applyProtection="1">
      <alignment horizontal="right" vertical="center"/>
    </xf>
    <xf numFmtId="164" fontId="20" fillId="0" borderId="8" xfId="0" applyNumberFormat="1" applyFont="1" applyFill="1" applyBorder="1" applyProtection="1"/>
    <xf numFmtId="0" fontId="50" fillId="10" borderId="1" xfId="7" applyFont="1" applyBorder="1" applyAlignment="1" applyProtection="1">
      <alignment horizontal="center" vertical="center" wrapText="1"/>
    </xf>
    <xf numFmtId="0" fontId="50" fillId="10" borderId="2" xfId="7" applyFont="1" applyBorder="1" applyAlignment="1" applyProtection="1">
      <alignment horizontal="center" vertical="center" wrapText="1"/>
    </xf>
    <xf numFmtId="1" fontId="18" fillId="0" borderId="2" xfId="7" applyNumberFormat="1" applyFont="1" applyFill="1" applyBorder="1" applyAlignment="1" applyProtection="1">
      <alignment horizontal="right" vertical="center" wrapText="1"/>
    </xf>
    <xf numFmtId="1" fontId="50" fillId="10" borderId="2" xfId="7" applyNumberFormat="1" applyFont="1" applyBorder="1" applyAlignment="1" applyProtection="1">
      <alignment horizontal="right" vertical="center" wrapText="1"/>
    </xf>
    <xf numFmtId="164" fontId="23" fillId="0" borderId="1" xfId="0" applyNumberFormat="1" applyFont="1" applyFill="1" applyBorder="1" applyProtection="1"/>
    <xf numFmtId="164" fontId="23" fillId="0" borderId="8" xfId="0" applyNumberFormat="1" applyFont="1" applyFill="1" applyBorder="1" applyProtection="1"/>
    <xf numFmtId="0" fontId="26" fillId="0" borderId="0" xfId="0" applyFont="1" applyProtection="1"/>
    <xf numFmtId="0" fontId="28" fillId="0" borderId="0" xfId="0" applyFont="1" applyProtection="1"/>
    <xf numFmtId="9" fontId="28" fillId="0" borderId="0" xfId="0" applyNumberFormat="1" applyFont="1" applyProtection="1"/>
    <xf numFmtId="0" fontId="50" fillId="0" borderId="0" xfId="0" applyFont="1" applyProtection="1"/>
    <xf numFmtId="10" fontId="18" fillId="16" borderId="1" xfId="8" applyNumberFormat="1" applyFont="1" applyFill="1" applyBorder="1" applyAlignment="1" applyProtection="1">
      <alignment horizontal="right" vertical="center" wrapText="1"/>
      <protection locked="0"/>
    </xf>
    <xf numFmtId="10" fontId="18" fillId="16" borderId="2" xfId="8" applyNumberFormat="1" applyFont="1" applyFill="1" applyBorder="1" applyAlignment="1" applyProtection="1">
      <alignment horizontal="right" vertical="center" wrapText="1"/>
      <protection locked="0"/>
    </xf>
    <xf numFmtId="10" fontId="18" fillId="0" borderId="1" xfId="8" applyNumberFormat="1" applyFont="1" applyFill="1" applyBorder="1" applyAlignment="1">
      <alignment horizontal="right" vertical="center" wrapText="1"/>
    </xf>
    <xf numFmtId="0" fontId="64" fillId="16" borderId="23" xfId="5" applyFont="1" applyFill="1" applyBorder="1" applyAlignment="1" applyProtection="1">
      <alignment vertical="center" wrapText="1"/>
      <protection locked="0"/>
    </xf>
    <xf numFmtId="0" fontId="0" fillId="16" borderId="5" xfId="0" applyFill="1" applyBorder="1" applyAlignment="1" applyProtection="1">
      <alignment horizontal="left" vertical="top" wrapText="1"/>
      <protection locked="0"/>
    </xf>
    <xf numFmtId="0" fontId="0" fillId="16" borderId="1" xfId="0" applyFill="1" applyBorder="1" applyAlignment="1" applyProtection="1">
      <alignment horizontal="left" vertical="top" wrapText="1"/>
      <protection locked="0"/>
    </xf>
    <xf numFmtId="0" fontId="0" fillId="16" borderId="8" xfId="0" applyFill="1" applyBorder="1" applyAlignment="1" applyProtection="1">
      <alignment horizontal="left" vertical="top" wrapText="1"/>
      <protection locked="0"/>
    </xf>
    <xf numFmtId="9" fontId="64" fillId="16" borderId="23" xfId="5" applyNumberFormat="1" applyFont="1" applyFill="1" applyBorder="1" applyAlignment="1" applyProtection="1">
      <alignment vertical="center" wrapText="1"/>
      <protection locked="0"/>
    </xf>
    <xf numFmtId="0" fontId="10" fillId="9" borderId="5" xfId="5" applyBorder="1" applyAlignment="1" applyProtection="1">
      <alignment horizontal="center" vertical="center" wrapText="1"/>
      <protection locked="0"/>
    </xf>
    <xf numFmtId="0" fontId="0" fillId="17" borderId="75" xfId="13" applyFont="1" applyAlignment="1" applyProtection="1">
      <alignment horizontal="left" vertical="top" wrapText="1"/>
      <protection locked="0"/>
    </xf>
    <xf numFmtId="0" fontId="70" fillId="17" borderId="75" xfId="13" applyFont="1" applyAlignment="1">
      <alignment vertical="top" wrapText="1"/>
    </xf>
    <xf numFmtId="0" fontId="72" fillId="17" borderId="75" xfId="13" applyFont="1" applyAlignment="1">
      <alignment vertical="top" wrapText="1"/>
    </xf>
    <xf numFmtId="0" fontId="73" fillId="17" borderId="75" xfId="13" applyFont="1" applyAlignment="1">
      <alignment vertical="top"/>
    </xf>
    <xf numFmtId="0" fontId="73" fillId="17" borderId="75" xfId="13" applyFont="1" applyAlignment="1">
      <alignment horizontal="left" vertical="top"/>
    </xf>
    <xf numFmtId="0" fontId="74" fillId="17" borderId="75" xfId="13" applyFont="1" applyAlignment="1" applyProtection="1">
      <alignment horizontal="left" vertical="top" wrapText="1"/>
      <protection locked="0"/>
    </xf>
    <xf numFmtId="0" fontId="75" fillId="17" borderId="75" xfId="13" applyFont="1" applyAlignment="1" applyProtection="1">
      <alignment horizontal="left" vertical="top" wrapText="1"/>
      <protection locked="0"/>
    </xf>
    <xf numFmtId="0" fontId="0" fillId="17" borderId="75" xfId="13" applyFont="1" applyAlignment="1" applyProtection="1">
      <alignment horizontal="center" vertical="center" wrapText="1"/>
      <protection locked="0"/>
    </xf>
    <xf numFmtId="0" fontId="6" fillId="7" borderId="1" xfId="4" applyBorder="1" applyAlignment="1" applyProtection="1">
      <alignment horizontal="center" vertical="center" wrapText="1"/>
      <protection locked="0"/>
    </xf>
    <xf numFmtId="0" fontId="45" fillId="7" borderId="1" xfId="4" applyFont="1" applyBorder="1" applyAlignment="1" applyProtection="1">
      <alignment horizontal="center" vertical="center" wrapText="1"/>
      <protection locked="0"/>
    </xf>
    <xf numFmtId="0" fontId="45" fillId="7" borderId="0" xfId="4" applyFont="1" applyAlignment="1">
      <alignment vertical="top" wrapText="1"/>
    </xf>
    <xf numFmtId="0" fontId="45" fillId="7" borderId="1" xfId="4" applyFont="1" applyBorder="1" applyAlignment="1" applyProtection="1">
      <alignment horizontal="left" vertical="top" wrapText="1"/>
      <protection locked="0"/>
    </xf>
    <xf numFmtId="0" fontId="45" fillId="7" borderId="14" xfId="4" applyFont="1" applyBorder="1" applyAlignment="1" applyProtection="1">
      <alignment horizontal="left" vertical="top" wrapText="1"/>
      <protection locked="0"/>
    </xf>
    <xf numFmtId="0" fontId="45" fillId="7" borderId="5" xfId="4" applyFont="1" applyBorder="1" applyAlignment="1" applyProtection="1">
      <alignment horizontal="left" vertical="top" wrapText="1"/>
      <protection locked="0"/>
    </xf>
    <xf numFmtId="0" fontId="45" fillId="7" borderId="13" xfId="4" applyFont="1" applyBorder="1" applyAlignment="1" applyProtection="1">
      <alignment horizontal="left" vertical="top" wrapText="1"/>
      <protection locked="0"/>
    </xf>
    <xf numFmtId="0" fontId="6" fillId="7" borderId="5" xfId="4" applyBorder="1" applyAlignment="1" applyProtection="1">
      <alignment horizontal="center" vertical="center" wrapText="1"/>
      <protection locked="0"/>
    </xf>
    <xf numFmtId="0" fontId="6" fillId="17" borderId="75" xfId="13" applyFont="1" applyAlignment="1" applyProtection="1">
      <alignment horizontal="center" vertical="center" wrapText="1"/>
      <protection locked="0"/>
    </xf>
    <xf numFmtId="0" fontId="73" fillId="17" borderId="75" xfId="13" applyFont="1" applyAlignment="1">
      <alignment vertical="top" wrapText="1"/>
    </xf>
    <xf numFmtId="0" fontId="75" fillId="17" borderId="75" xfId="13" applyFont="1" applyAlignment="1" applyProtection="1">
      <alignment horizontal="center" vertical="center" wrapText="1"/>
      <protection locked="0"/>
    </xf>
    <xf numFmtId="0" fontId="74" fillId="7" borderId="1" xfId="4" applyFont="1" applyBorder="1" applyAlignment="1" applyProtection="1">
      <alignment horizontal="center" vertical="center" wrapText="1"/>
      <protection locked="0"/>
    </xf>
    <xf numFmtId="0" fontId="74" fillId="7" borderId="0" xfId="4" applyFont="1" applyAlignment="1">
      <alignment vertical="top" wrapText="1"/>
    </xf>
    <xf numFmtId="0" fontId="74" fillId="7" borderId="1" xfId="4" applyFont="1" applyBorder="1" applyAlignment="1" applyProtection="1">
      <alignment horizontal="left" vertical="top" wrapText="1"/>
      <protection locked="0"/>
    </xf>
    <xf numFmtId="0" fontId="74" fillId="7" borderId="14" xfId="4" applyFont="1" applyBorder="1" applyAlignment="1" applyProtection="1">
      <alignment horizontal="left" vertical="top" wrapText="1"/>
      <protection locked="0"/>
    </xf>
    <xf numFmtId="0" fontId="79" fillId="18" borderId="76" xfId="14" applyAlignment="1" applyProtection="1">
      <alignment horizontal="left" vertical="top" wrapText="1"/>
      <protection locked="0"/>
    </xf>
    <xf numFmtId="0" fontId="76" fillId="17" borderId="75" xfId="13" applyFont="1" applyAlignment="1">
      <alignment vertical="top" wrapText="1"/>
    </xf>
    <xf numFmtId="0" fontId="71" fillId="17" borderId="75" xfId="13" applyFont="1" applyAlignment="1">
      <alignment vertical="top" wrapText="1"/>
    </xf>
    <xf numFmtId="0" fontId="80" fillId="18" borderId="76" xfId="14" applyFont="1" applyAlignment="1">
      <alignment vertical="top" wrapText="1"/>
    </xf>
    <xf numFmtId="0" fontId="80" fillId="18" borderId="76" xfId="14" applyFont="1" applyAlignment="1" applyProtection="1">
      <alignment horizontal="left" vertical="top" wrapText="1"/>
      <protection locked="0"/>
    </xf>
    <xf numFmtId="0" fontId="40" fillId="0" borderId="0" xfId="0" applyFont="1" applyAlignment="1">
      <alignment horizontal="left" vertical="top" wrapText="1"/>
    </xf>
    <xf numFmtId="0" fontId="67" fillId="0" borderId="0" xfId="0" applyFont="1" applyAlignment="1">
      <alignment horizontal="center" vertical="center"/>
    </xf>
    <xf numFmtId="0" fontId="9" fillId="0" borderId="0" xfId="0" applyFont="1" applyAlignment="1">
      <alignment horizontal="left" vertical="top" wrapText="1"/>
    </xf>
    <xf numFmtId="0" fontId="34" fillId="0" borderId="0" xfId="0" applyFont="1" applyAlignment="1">
      <alignment horizontal="left" vertical="center" wrapText="1"/>
    </xf>
    <xf numFmtId="0" fontId="34" fillId="0" borderId="0" xfId="0" applyFont="1" applyAlignment="1">
      <alignment horizontal="left" vertical="center"/>
    </xf>
    <xf numFmtId="0" fontId="35" fillId="12" borderId="0" xfId="0" applyFont="1" applyFill="1" applyAlignment="1">
      <alignment horizontal="center"/>
    </xf>
    <xf numFmtId="0" fontId="33" fillId="0" borderId="0" xfId="0" applyFont="1" applyAlignment="1">
      <alignment horizontal="center"/>
    </xf>
    <xf numFmtId="0" fontId="61" fillId="0" borderId="0" xfId="0" applyFont="1" applyFill="1" applyAlignment="1">
      <alignment horizontal="left" vertical="center" wrapText="1"/>
    </xf>
    <xf numFmtId="0" fontId="61" fillId="0" borderId="0" xfId="0" applyFont="1" applyAlignment="1">
      <alignment horizontal="left" vertical="center" wrapText="1"/>
    </xf>
    <xf numFmtId="0" fontId="61" fillId="0" borderId="0" xfId="0" applyFont="1" applyAlignment="1">
      <alignment horizontal="left" vertical="center"/>
    </xf>
    <xf numFmtId="0" fontId="66" fillId="0" borderId="0" xfId="0" applyFont="1" applyAlignment="1">
      <alignment horizontal="center"/>
    </xf>
    <xf numFmtId="0" fontId="66" fillId="0" borderId="0" xfId="0" applyFont="1" applyAlignment="1">
      <alignment horizontal="center" vertical="top"/>
    </xf>
    <xf numFmtId="0" fontId="5" fillId="0" borderId="0" xfId="0" applyFont="1" applyAlignment="1">
      <alignment horizontal="left" wrapText="1"/>
    </xf>
    <xf numFmtId="0" fontId="8" fillId="14" borderId="63"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33" fillId="2" borderId="0" xfId="0" applyFont="1" applyFill="1" applyAlignment="1">
      <alignment horizontal="left" vertical="center"/>
    </xf>
    <xf numFmtId="0" fontId="7" fillId="0" borderId="0" xfId="0" applyFont="1" applyAlignment="1">
      <alignment horizontal="left" vertical="center" wrapText="1"/>
    </xf>
    <xf numFmtId="0" fontId="7" fillId="8" borderId="63" xfId="0" applyFont="1" applyFill="1" applyBorder="1" applyAlignment="1">
      <alignment horizontal="left" vertical="center" wrapText="1"/>
    </xf>
    <xf numFmtId="0" fontId="7" fillId="8" borderId="0" xfId="0" applyFont="1" applyFill="1" applyBorder="1" applyAlignment="1">
      <alignment horizontal="left" vertical="center" wrapText="1"/>
    </xf>
    <xf numFmtId="0" fontId="7" fillId="0" borderId="0" xfId="0" applyFont="1" applyAlignment="1">
      <alignment horizontal="left" wrapText="1"/>
    </xf>
    <xf numFmtId="0" fontId="24" fillId="5" borderId="0" xfId="0" applyFont="1" applyFill="1" applyBorder="1" applyAlignment="1">
      <alignment horizontal="center"/>
    </xf>
    <xf numFmtId="0" fontId="24" fillId="5" borderId="0" xfId="0" applyFont="1" applyFill="1" applyAlignment="1">
      <alignment horizontal="center"/>
    </xf>
    <xf numFmtId="0" fontId="18" fillId="16" borderId="1" xfId="5" applyFont="1" applyFill="1" applyBorder="1" applyAlignment="1" applyProtection="1">
      <alignment horizontal="left" vertical="center" wrapText="1"/>
      <protection locked="0"/>
    </xf>
    <xf numFmtId="0" fontId="18" fillId="0" borderId="13" xfId="7" applyFont="1" applyFill="1" applyBorder="1" applyAlignment="1">
      <alignment horizontal="center" vertical="center"/>
    </xf>
    <xf numFmtId="0" fontId="18" fillId="0" borderId="14" xfId="7" applyFont="1" applyFill="1" applyBorder="1" applyAlignment="1">
      <alignment horizontal="center" vertical="center"/>
    </xf>
    <xf numFmtId="0" fontId="18" fillId="0" borderId="15" xfId="7" applyFont="1" applyFill="1" applyBorder="1" applyAlignment="1">
      <alignment horizontal="center" vertical="center"/>
    </xf>
    <xf numFmtId="0" fontId="16" fillId="5" borderId="1" xfId="0" applyFont="1" applyFill="1" applyBorder="1" applyAlignment="1">
      <alignment horizontal="center" vertical="center" wrapText="1"/>
    </xf>
    <xf numFmtId="0" fontId="18" fillId="16" borderId="44" xfId="5" applyFont="1" applyFill="1" applyBorder="1" applyAlignment="1" applyProtection="1">
      <alignment horizontal="left" vertical="center" wrapText="1"/>
      <protection locked="0"/>
    </xf>
    <xf numFmtId="0" fontId="18" fillId="16" borderId="46" xfId="5" applyFont="1" applyFill="1" applyBorder="1" applyAlignment="1" applyProtection="1">
      <alignment horizontal="left" vertical="center" wrapText="1"/>
      <protection locked="0"/>
    </xf>
    <xf numFmtId="0" fontId="52" fillId="16" borderId="2" xfId="5" applyFont="1" applyFill="1" applyBorder="1" applyAlignment="1" applyProtection="1">
      <alignment horizontal="center" vertical="center" wrapText="1"/>
      <protection locked="0"/>
    </xf>
    <xf numFmtId="0" fontId="52" fillId="16" borderId="26" xfId="5" applyFont="1" applyFill="1" applyBorder="1" applyAlignment="1" applyProtection="1">
      <alignment horizontal="center" vertical="center" wrapText="1"/>
      <protection locked="0"/>
    </xf>
    <xf numFmtId="0" fontId="18" fillId="0" borderId="21" xfId="5" applyFont="1" applyFill="1" applyBorder="1" applyAlignment="1">
      <alignment horizontal="center" vertical="center" wrapText="1"/>
    </xf>
    <xf numFmtId="0" fontId="18" fillId="0" borderId="27" xfId="5" applyFont="1" applyFill="1" applyBorder="1" applyAlignment="1">
      <alignment horizontal="center" vertical="center" wrapText="1"/>
    </xf>
    <xf numFmtId="0" fontId="18" fillId="0" borderId="24" xfId="5" applyFont="1" applyFill="1" applyBorder="1" applyAlignment="1">
      <alignment horizontal="center" vertical="center" wrapText="1"/>
    </xf>
    <xf numFmtId="0" fontId="17" fillId="0" borderId="44" xfId="5" applyFont="1" applyFill="1" applyBorder="1" applyAlignment="1">
      <alignment horizontal="center" vertical="center" wrapText="1"/>
    </xf>
    <xf numFmtId="0" fontId="17" fillId="0" borderId="45" xfId="5" applyFont="1" applyFill="1" applyBorder="1" applyAlignment="1">
      <alignment horizontal="center" vertical="center" wrapText="1"/>
    </xf>
    <xf numFmtId="0" fontId="17" fillId="0" borderId="46" xfId="5" applyFont="1" applyFill="1" applyBorder="1" applyAlignment="1">
      <alignment horizontal="center" vertical="center" wrapText="1"/>
    </xf>
    <xf numFmtId="0" fontId="32" fillId="2" borderId="50" xfId="0" applyFont="1" applyFill="1" applyBorder="1" applyAlignment="1">
      <alignment horizontal="left" vertical="center" wrapText="1"/>
    </xf>
    <xf numFmtId="0" fontId="32" fillId="2" borderId="47" xfId="0" applyFont="1" applyFill="1" applyBorder="1" applyAlignment="1">
      <alignment horizontal="left" vertical="center" wrapText="1"/>
    </xf>
    <xf numFmtId="0" fontId="32" fillId="2" borderId="30" xfId="0" applyFont="1" applyFill="1" applyBorder="1" applyAlignment="1">
      <alignment horizontal="left" vertical="center" wrapText="1"/>
    </xf>
    <xf numFmtId="0" fontId="52" fillId="16" borderId="20" xfId="5" applyFont="1" applyFill="1" applyBorder="1" applyAlignment="1" applyProtection="1">
      <alignment horizontal="center" vertical="center" wrapText="1"/>
      <protection locked="0"/>
    </xf>
    <xf numFmtId="0" fontId="32" fillId="0" borderId="60" xfId="5" applyFont="1" applyFill="1" applyBorder="1" applyAlignment="1">
      <alignment horizontal="right" vertical="center" wrapText="1"/>
    </xf>
    <xf numFmtId="0" fontId="32" fillId="0" borderId="61" xfId="5" applyFont="1" applyFill="1" applyBorder="1" applyAlignment="1">
      <alignment horizontal="right" vertical="center" wrapText="1"/>
    </xf>
    <xf numFmtId="0" fontId="32" fillId="0" borderId="58" xfId="5" applyFont="1" applyFill="1" applyBorder="1" applyAlignment="1">
      <alignment horizontal="right" vertical="center" wrapText="1"/>
    </xf>
    <xf numFmtId="0" fontId="18" fillId="2" borderId="9"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2" borderId="5" xfId="0" applyFont="1" applyFill="1" applyBorder="1" applyAlignment="1">
      <alignment horizontal="left" vertical="center" wrapText="1"/>
    </xf>
    <xf numFmtId="0" fontId="18" fillId="0" borderId="13" xfId="7" applyFont="1" applyFill="1" applyBorder="1" applyAlignment="1">
      <alignment horizontal="center" vertical="center" wrapText="1"/>
    </xf>
    <xf numFmtId="0" fontId="18" fillId="0" borderId="15" xfId="7" applyFont="1" applyFill="1" applyBorder="1" applyAlignment="1">
      <alignment horizontal="center" vertical="center" wrapText="1"/>
    </xf>
    <xf numFmtId="0" fontId="52" fillId="16" borderId="25" xfId="5" applyFont="1" applyFill="1" applyBorder="1" applyAlignment="1" applyProtection="1">
      <alignment horizontal="center" vertical="center" wrapText="1"/>
      <protection locked="0"/>
    </xf>
    <xf numFmtId="0" fontId="18" fillId="2" borderId="8" xfId="0" applyFont="1" applyFill="1" applyBorder="1" applyAlignment="1">
      <alignment horizontal="left" vertical="center" wrapText="1"/>
    </xf>
    <xf numFmtId="164" fontId="32" fillId="15" borderId="29" xfId="8" applyNumberFormat="1" applyFont="1" applyFill="1" applyBorder="1" applyAlignment="1">
      <alignment horizontal="center" vertical="center" wrapText="1"/>
    </xf>
    <xf numFmtId="164" fontId="32" fillId="15" borderId="47" xfId="8" applyNumberFormat="1" applyFont="1" applyFill="1" applyBorder="1" applyAlignment="1">
      <alignment horizontal="center" vertical="center" wrapText="1"/>
    </xf>
    <xf numFmtId="164" fontId="32" fillId="15" borderId="30" xfId="8" applyNumberFormat="1" applyFont="1" applyFill="1" applyBorder="1" applyAlignment="1">
      <alignment horizontal="center" vertical="center" wrapText="1"/>
    </xf>
    <xf numFmtId="0" fontId="32" fillId="2" borderId="9" xfId="0" applyFont="1" applyFill="1" applyBorder="1" applyAlignment="1">
      <alignment horizontal="left" vertical="center" wrapText="1"/>
    </xf>
    <xf numFmtId="0" fontId="32" fillId="2" borderId="5" xfId="0" applyFont="1" applyFill="1" applyBorder="1" applyAlignment="1">
      <alignment horizontal="left" vertical="center" wrapText="1"/>
    </xf>
    <xf numFmtId="0" fontId="18" fillId="2" borderId="10"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0" borderId="24" xfId="9" applyFont="1" applyFill="1" applyBorder="1" applyAlignment="1">
      <alignment horizontal="center" vertical="center" wrapText="1"/>
    </xf>
    <xf numFmtId="0" fontId="18" fillId="0" borderId="14" xfId="9" applyFont="1" applyFill="1" applyBorder="1" applyAlignment="1">
      <alignment horizontal="center" vertical="center" wrapText="1"/>
    </xf>
    <xf numFmtId="0" fontId="18" fillId="0" borderId="15" xfId="9" applyFont="1" applyFill="1" applyBorder="1" applyAlignment="1">
      <alignment horizontal="center" vertical="center" wrapText="1"/>
    </xf>
    <xf numFmtId="0" fontId="18" fillId="0" borderId="16" xfId="9"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0" borderId="13" xfId="9" applyFont="1" applyFill="1" applyBorder="1" applyAlignment="1">
      <alignment horizontal="center" vertical="center" wrapText="1"/>
    </xf>
    <xf numFmtId="0" fontId="18" fillId="2" borderId="1"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1" xfId="0" applyFont="1" applyFill="1" applyBorder="1" applyAlignment="1">
      <alignment horizontal="left" vertical="center" wrapText="1"/>
    </xf>
    <xf numFmtId="0" fontId="18" fillId="2" borderId="32" xfId="0" applyFont="1" applyFill="1" applyBorder="1" applyAlignment="1">
      <alignment horizontal="left" vertical="center" wrapText="1"/>
    </xf>
    <xf numFmtId="0" fontId="17" fillId="2" borderId="29" xfId="0" applyFont="1" applyFill="1" applyBorder="1" applyAlignment="1">
      <alignment horizontal="left" vertical="center" wrapText="1"/>
    </xf>
    <xf numFmtId="0" fontId="17" fillId="2" borderId="30" xfId="0" applyFont="1" applyFill="1" applyBorder="1" applyAlignment="1">
      <alignment horizontal="left" vertical="center" wrapText="1"/>
    </xf>
    <xf numFmtId="0" fontId="18" fillId="2" borderId="22" xfId="0" applyFont="1" applyFill="1" applyBorder="1" applyAlignment="1">
      <alignment horizontal="center" vertical="center" wrapText="1"/>
    </xf>
    <xf numFmtId="0" fontId="17" fillId="2" borderId="1"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8" fillId="2" borderId="25"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52" fillId="16" borderId="5" xfId="5" applyFont="1" applyFill="1" applyBorder="1" applyAlignment="1" applyProtection="1">
      <alignment horizontal="center" vertical="center" wrapText="1"/>
      <protection locked="0"/>
    </xf>
    <xf numFmtId="0" fontId="16" fillId="5" borderId="23" xfId="0" applyFont="1" applyFill="1" applyBorder="1" applyAlignment="1">
      <alignment horizontal="center" vertical="center" wrapText="1"/>
    </xf>
    <xf numFmtId="3" fontId="18" fillId="0" borderId="44" xfId="5" applyNumberFormat="1" applyFont="1" applyFill="1" applyBorder="1" applyAlignment="1" applyProtection="1">
      <alignment horizontal="center"/>
      <protection locked="0"/>
    </xf>
    <xf numFmtId="3" fontId="18" fillId="0" borderId="45" xfId="5" applyNumberFormat="1" applyFont="1" applyFill="1" applyBorder="1" applyAlignment="1" applyProtection="1">
      <alignment horizontal="center"/>
      <protection locked="0"/>
    </xf>
    <xf numFmtId="3" fontId="18" fillId="0" borderId="46" xfId="5" applyNumberFormat="1" applyFont="1" applyFill="1" applyBorder="1" applyAlignment="1" applyProtection="1">
      <alignment horizontal="center"/>
      <protection locked="0"/>
    </xf>
    <xf numFmtId="0" fontId="23" fillId="0" borderId="0" xfId="0" applyFont="1" applyAlignment="1">
      <alignment horizontal="left" vertical="center" wrapText="1"/>
    </xf>
    <xf numFmtId="0" fontId="20" fillId="0" borderId="0" xfId="0" applyFont="1" applyAlignment="1">
      <alignment horizontal="right" vertical="center" wrapText="1"/>
    </xf>
    <xf numFmtId="0" fontId="24" fillId="4" borderId="69" xfId="0" applyFont="1" applyFill="1" applyBorder="1" applyAlignment="1">
      <alignment horizontal="center" vertical="center"/>
    </xf>
    <xf numFmtId="0" fontId="24" fillId="4" borderId="65" xfId="0" applyFont="1" applyFill="1" applyBorder="1" applyAlignment="1">
      <alignment horizontal="center" vertical="center"/>
    </xf>
    <xf numFmtId="0" fontId="24" fillId="4" borderId="70" xfId="0" applyFont="1" applyFill="1" applyBorder="1" applyAlignment="1">
      <alignment horizontal="center" vertical="center"/>
    </xf>
    <xf numFmtId="0" fontId="32" fillId="0" borderId="5" xfId="5" applyFont="1" applyFill="1" applyBorder="1" applyAlignment="1">
      <alignment horizontal="right" vertical="center" wrapText="1"/>
    </xf>
    <xf numFmtId="0" fontId="18" fillId="16" borderId="5" xfId="5" applyFont="1" applyFill="1" applyBorder="1" applyAlignment="1" applyProtection="1">
      <alignment horizontal="left" vertical="center" wrapText="1"/>
      <protection locked="0"/>
    </xf>
    <xf numFmtId="3" fontId="17" fillId="0" borderId="31" xfId="5" applyNumberFormat="1" applyFont="1" applyFill="1" applyBorder="1" applyAlignment="1">
      <alignment horizontal="center" vertical="center" wrapText="1"/>
    </xf>
    <xf numFmtId="3" fontId="17" fillId="0" borderId="48" xfId="5" applyNumberFormat="1" applyFont="1" applyFill="1" applyBorder="1" applyAlignment="1">
      <alignment horizontal="center" vertical="center" wrapText="1"/>
    </xf>
    <xf numFmtId="3" fontId="17" fillId="0" borderId="32" xfId="5" applyNumberFormat="1" applyFont="1" applyFill="1" applyBorder="1" applyAlignment="1">
      <alignment horizontal="center" vertical="center" wrapText="1"/>
    </xf>
    <xf numFmtId="3" fontId="18" fillId="0" borderId="44" xfId="5" applyNumberFormat="1" applyFont="1" applyFill="1" applyBorder="1" applyAlignment="1">
      <alignment horizontal="center"/>
    </xf>
    <xf numFmtId="3" fontId="18" fillId="0" borderId="45" xfId="5" applyNumberFormat="1" applyFont="1" applyFill="1" applyBorder="1" applyAlignment="1">
      <alignment horizontal="center"/>
    </xf>
    <xf numFmtId="3" fontId="18" fillId="0" borderId="46" xfId="5" applyNumberFormat="1" applyFont="1" applyFill="1" applyBorder="1" applyAlignment="1">
      <alignment horizontal="center"/>
    </xf>
    <xf numFmtId="9" fontId="18" fillId="0" borderId="1" xfId="8" applyFont="1" applyFill="1" applyBorder="1" applyAlignment="1" applyProtection="1">
      <alignment horizontal="center"/>
      <protection locked="0"/>
    </xf>
    <xf numFmtId="0" fontId="18" fillId="0" borderId="21" xfId="9" applyFont="1" applyFill="1" applyBorder="1" applyAlignment="1">
      <alignment horizontal="center" vertical="center" wrapText="1"/>
    </xf>
    <xf numFmtId="0" fontId="18" fillId="0" borderId="27" xfId="9" applyFont="1" applyFill="1" applyBorder="1" applyAlignment="1">
      <alignment horizontal="center" vertical="center" wrapText="1"/>
    </xf>
    <xf numFmtId="9" fontId="18" fillId="0" borderId="44" xfId="8" applyFont="1" applyFill="1" applyBorder="1" applyAlignment="1">
      <alignment horizontal="center"/>
    </xf>
    <xf numFmtId="9" fontId="18" fillId="0" borderId="45" xfId="8" applyFont="1" applyFill="1" applyBorder="1" applyAlignment="1">
      <alignment horizontal="center"/>
    </xf>
    <xf numFmtId="9" fontId="18" fillId="0" borderId="46" xfId="8" applyFont="1" applyFill="1" applyBorder="1" applyAlignment="1">
      <alignment horizontal="center"/>
    </xf>
    <xf numFmtId="9" fontId="18" fillId="0" borderId="8" xfId="8" applyFont="1" applyFill="1" applyBorder="1" applyAlignment="1">
      <alignment horizontal="center" vertical="center" wrapText="1"/>
    </xf>
    <xf numFmtId="0" fontId="18" fillId="16" borderId="31" xfId="0" applyFont="1" applyFill="1" applyBorder="1" applyAlignment="1" applyProtection="1">
      <alignment horizontal="left" vertical="center" wrapText="1"/>
      <protection locked="0"/>
    </xf>
    <xf numFmtId="0" fontId="18" fillId="16" borderId="48" xfId="0" applyFont="1" applyFill="1" applyBorder="1" applyAlignment="1" applyProtection="1">
      <alignment horizontal="left" vertical="center" wrapText="1"/>
      <protection locked="0"/>
    </xf>
    <xf numFmtId="0" fontId="18" fillId="16" borderId="32" xfId="0" applyFont="1" applyFill="1" applyBorder="1" applyAlignment="1" applyProtection="1">
      <alignment horizontal="left" vertical="center" wrapText="1"/>
      <protection locked="0"/>
    </xf>
    <xf numFmtId="0" fontId="17" fillId="2" borderId="60" xfId="0" applyFont="1" applyFill="1" applyBorder="1" applyAlignment="1">
      <alignment horizontal="left" vertical="center" wrapText="1"/>
    </xf>
    <xf numFmtId="0" fontId="17" fillId="2" borderId="58" xfId="0" applyFont="1" applyFill="1" applyBorder="1" applyAlignment="1">
      <alignment horizontal="left" vertical="center" wrapText="1"/>
    </xf>
    <xf numFmtId="0" fontId="36" fillId="2" borderId="0" xfId="0" applyFont="1" applyFill="1" applyAlignment="1">
      <alignment horizontal="left" vertical="center"/>
    </xf>
    <xf numFmtId="0" fontId="18" fillId="16" borderId="2" xfId="5" applyFont="1" applyFill="1" applyBorder="1" applyAlignment="1" applyProtection="1">
      <alignment horizontal="left" vertical="center" wrapText="1"/>
      <protection locked="0"/>
    </xf>
    <xf numFmtId="0" fontId="17" fillId="3" borderId="4" xfId="0" applyFont="1" applyFill="1" applyBorder="1" applyAlignment="1">
      <alignment horizontal="center" vertical="center"/>
    </xf>
    <xf numFmtId="0" fontId="17" fillId="3" borderId="20" xfId="0" applyFont="1" applyFill="1" applyBorder="1" applyAlignment="1">
      <alignment horizontal="center" vertical="center"/>
    </xf>
    <xf numFmtId="0" fontId="17" fillId="3" borderId="21" xfId="0" applyFont="1" applyFill="1" applyBorder="1" applyAlignment="1">
      <alignment horizontal="center" vertical="center"/>
    </xf>
    <xf numFmtId="0" fontId="18" fillId="0" borderId="14" xfId="7" applyFont="1" applyFill="1" applyBorder="1" applyAlignment="1">
      <alignment horizontal="center" vertical="center" wrapText="1"/>
    </xf>
    <xf numFmtId="0" fontId="18" fillId="0" borderId="16" xfId="7" applyFont="1" applyFill="1" applyBorder="1" applyAlignment="1">
      <alignment horizontal="center" vertical="center" wrapText="1"/>
    </xf>
    <xf numFmtId="9" fontId="18" fillId="0" borderId="1" xfId="8" applyFont="1" applyFill="1" applyBorder="1" applyAlignment="1">
      <alignment horizontal="center" vertical="center" wrapText="1"/>
    </xf>
    <xf numFmtId="3" fontId="18" fillId="0" borderId="44" xfId="5" applyNumberFormat="1" applyFont="1" applyFill="1" applyBorder="1" applyAlignment="1">
      <alignment horizontal="center" wrapText="1"/>
    </xf>
    <xf numFmtId="3" fontId="18" fillId="0" borderId="45" xfId="5" applyNumberFormat="1" applyFont="1" applyFill="1" applyBorder="1" applyAlignment="1">
      <alignment horizontal="center" wrapText="1"/>
    </xf>
    <xf numFmtId="3" fontId="18" fillId="0" borderId="46" xfId="5" applyNumberFormat="1" applyFont="1" applyFill="1" applyBorder="1" applyAlignment="1">
      <alignment horizontal="center" wrapText="1"/>
    </xf>
    <xf numFmtId="0" fontId="18" fillId="2" borderId="41" xfId="0" applyFont="1" applyFill="1" applyBorder="1" applyAlignment="1">
      <alignment horizontal="left" vertical="center" wrapText="1"/>
    </xf>
    <xf numFmtId="0" fontId="18" fillId="2" borderId="42" xfId="0" applyFont="1" applyFill="1" applyBorder="1" applyAlignment="1">
      <alignment horizontal="left" vertical="center" wrapText="1"/>
    </xf>
    <xf numFmtId="0" fontId="18" fillId="2" borderId="35" xfId="0" applyFont="1" applyFill="1" applyBorder="1" applyAlignment="1">
      <alignment horizontal="left" vertical="center" wrapText="1"/>
    </xf>
    <xf numFmtId="0" fontId="18" fillId="2" borderId="37" xfId="0" applyFont="1" applyFill="1" applyBorder="1" applyAlignment="1">
      <alignment horizontal="left" vertical="center" wrapText="1"/>
    </xf>
    <xf numFmtId="0" fontId="64" fillId="16" borderId="48" xfId="0" applyFont="1" applyFill="1" applyBorder="1" applyAlignment="1" applyProtection="1">
      <alignment horizontal="left" vertical="center" wrapText="1"/>
      <protection locked="0"/>
    </xf>
    <xf numFmtId="0" fontId="64" fillId="16" borderId="32" xfId="0" applyFont="1" applyFill="1" applyBorder="1" applyAlignment="1" applyProtection="1">
      <alignment horizontal="left" vertical="center" wrapText="1"/>
      <protection locked="0"/>
    </xf>
    <xf numFmtId="0" fontId="18" fillId="2" borderId="44" xfId="0" applyFont="1" applyFill="1" applyBorder="1" applyAlignment="1">
      <alignment horizontal="left" vertical="center" wrapText="1"/>
    </xf>
    <xf numFmtId="0" fontId="18" fillId="2" borderId="46" xfId="0" applyFont="1" applyFill="1" applyBorder="1" applyAlignment="1">
      <alignment horizontal="left" vertical="center" wrapText="1"/>
    </xf>
    <xf numFmtId="0" fontId="18" fillId="16" borderId="31" xfId="5" applyFont="1" applyFill="1" applyBorder="1" applyAlignment="1" applyProtection="1">
      <alignment horizontal="center" wrapText="1"/>
      <protection locked="0"/>
    </xf>
    <xf numFmtId="0" fontId="18" fillId="16" borderId="48" xfId="5" applyFont="1" applyFill="1" applyBorder="1" applyAlignment="1" applyProtection="1">
      <alignment horizontal="center" wrapText="1"/>
      <protection locked="0"/>
    </xf>
    <xf numFmtId="0" fontId="18" fillId="16" borderId="32" xfId="5" applyFont="1" applyFill="1" applyBorder="1" applyAlignment="1" applyProtection="1">
      <alignment horizontal="center" wrapText="1"/>
      <protection locked="0"/>
    </xf>
    <xf numFmtId="0" fontId="52" fillId="16" borderId="8" xfId="5" applyFont="1" applyFill="1" applyBorder="1" applyAlignment="1" applyProtection="1">
      <alignment horizontal="center" vertical="center" wrapText="1"/>
      <protection locked="0"/>
    </xf>
    <xf numFmtId="0" fontId="32" fillId="2" borderId="73" xfId="0" applyFont="1" applyFill="1" applyBorder="1" applyAlignment="1">
      <alignment horizontal="left" vertical="center" wrapText="1"/>
    </xf>
    <xf numFmtId="0" fontId="32" fillId="2" borderId="61" xfId="0" applyFont="1" applyFill="1" applyBorder="1" applyAlignment="1">
      <alignment horizontal="left" vertical="center" wrapText="1"/>
    </xf>
    <xf numFmtId="0" fontId="32" fillId="2" borderId="58"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17" fillId="16" borderId="31" xfId="5" applyFont="1" applyFill="1" applyBorder="1" applyAlignment="1" applyProtection="1">
      <alignment horizontal="left" vertical="center" wrapText="1"/>
      <protection locked="0"/>
    </xf>
    <xf numFmtId="0" fontId="17" fillId="16" borderId="48" xfId="5" applyFont="1" applyFill="1" applyBorder="1" applyAlignment="1" applyProtection="1">
      <alignment horizontal="left" vertical="center" wrapText="1"/>
      <protection locked="0"/>
    </xf>
    <xf numFmtId="0" fontId="17" fillId="16" borderId="32" xfId="5" applyFont="1" applyFill="1" applyBorder="1" applyAlignment="1" applyProtection="1">
      <alignment horizontal="left" vertical="center" wrapText="1"/>
      <protection locked="0"/>
    </xf>
    <xf numFmtId="0" fontId="18" fillId="0" borderId="21" xfId="7" applyFont="1" applyFill="1" applyBorder="1" applyAlignment="1">
      <alignment horizontal="center" vertical="center" wrapText="1"/>
    </xf>
    <xf numFmtId="0" fontId="64" fillId="0" borderId="27" xfId="7" applyFont="1" applyFill="1" applyBorder="1" applyAlignment="1">
      <alignment horizontal="center" vertical="center" wrapText="1"/>
    </xf>
    <xf numFmtId="0" fontId="64" fillId="0" borderId="24" xfId="7" applyFont="1" applyFill="1" applyBorder="1" applyAlignment="1">
      <alignment horizontal="center" vertical="center" wrapText="1"/>
    </xf>
    <xf numFmtId="0" fontId="18" fillId="16" borderId="45" xfId="5" applyFont="1" applyFill="1" applyBorder="1" applyAlignment="1" applyProtection="1">
      <alignment horizontal="left" vertical="center" wrapText="1"/>
      <protection locked="0"/>
    </xf>
    <xf numFmtId="0" fontId="18" fillId="16" borderId="8" xfId="5" applyFont="1" applyFill="1" applyBorder="1" applyAlignment="1" applyProtection="1">
      <alignment horizontal="left" vertical="center" wrapText="1"/>
      <protection locked="0"/>
    </xf>
    <xf numFmtId="0" fontId="18" fillId="0" borderId="28" xfId="7" applyFont="1" applyFill="1" applyBorder="1" applyAlignment="1">
      <alignment horizontal="center" vertical="center" wrapText="1"/>
    </xf>
    <xf numFmtId="0" fontId="18" fillId="2" borderId="12"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7" fillId="3" borderId="17" xfId="0" applyFont="1" applyFill="1" applyBorder="1" applyAlignment="1">
      <alignment horizontal="center" vertical="center"/>
    </xf>
    <xf numFmtId="0" fontId="17" fillId="3" borderId="18" xfId="0" applyFont="1" applyFill="1" applyBorder="1" applyAlignment="1">
      <alignment horizontal="center" vertical="center"/>
    </xf>
    <xf numFmtId="0" fontId="17" fillId="3" borderId="19" xfId="0" applyFont="1" applyFill="1" applyBorder="1" applyAlignment="1">
      <alignment horizontal="center" vertical="center"/>
    </xf>
    <xf numFmtId="0" fontId="17" fillId="2" borderId="23" xfId="0" applyFont="1" applyFill="1" applyBorder="1" applyAlignment="1">
      <alignment horizontal="left" vertical="center" wrapText="1"/>
    </xf>
    <xf numFmtId="0" fontId="18" fillId="2" borderId="2" xfId="0" applyFont="1" applyFill="1" applyBorder="1" applyAlignment="1">
      <alignment vertical="center" wrapText="1"/>
    </xf>
    <xf numFmtId="0" fontId="18" fillId="2" borderId="5" xfId="0" applyFont="1" applyFill="1" applyBorder="1" applyAlignment="1">
      <alignment horizontal="left" vertical="center" wrapText="1"/>
    </xf>
    <xf numFmtId="0" fontId="18" fillId="2" borderId="1" xfId="0" applyFont="1" applyFill="1" applyBorder="1" applyAlignment="1">
      <alignment horizontal="left" vertical="top" wrapText="1"/>
    </xf>
    <xf numFmtId="0" fontId="18" fillId="2" borderId="25" xfId="0" applyFont="1" applyFill="1" applyBorder="1" applyAlignment="1">
      <alignment horizontal="left" vertical="top" wrapText="1"/>
    </xf>
    <xf numFmtId="0" fontId="18" fillId="2" borderId="26" xfId="0" applyFont="1" applyFill="1" applyBorder="1" applyAlignment="1">
      <alignment horizontal="left" vertical="top" wrapText="1"/>
    </xf>
    <xf numFmtId="0" fontId="18" fillId="16" borderId="31" xfId="5" applyFont="1" applyFill="1" applyBorder="1" applyAlignment="1" applyProtection="1">
      <alignment horizontal="left" vertical="center" wrapText="1"/>
      <protection locked="0"/>
    </xf>
    <xf numFmtId="0" fontId="18" fillId="16" borderId="48" xfId="5" applyFont="1" applyFill="1" applyBorder="1" applyAlignment="1" applyProtection="1">
      <alignment horizontal="left" vertical="center" wrapText="1"/>
      <protection locked="0"/>
    </xf>
    <xf numFmtId="0" fontId="18" fillId="16" borderId="32" xfId="5" applyFont="1" applyFill="1" applyBorder="1" applyAlignment="1" applyProtection="1">
      <alignment horizontal="left" vertical="center" wrapText="1"/>
      <protection locked="0"/>
    </xf>
    <xf numFmtId="166" fontId="18" fillId="16" borderId="8" xfId="5" applyNumberFormat="1" applyFont="1" applyFill="1" applyBorder="1" applyAlignment="1" applyProtection="1">
      <alignment horizontal="left" vertical="center" wrapText="1"/>
      <protection locked="0"/>
    </xf>
    <xf numFmtId="9" fontId="18" fillId="16" borderId="52" xfId="8" applyFont="1" applyFill="1" applyBorder="1" applyAlignment="1" applyProtection="1">
      <alignment horizontal="left" vertical="center" wrapText="1"/>
      <protection locked="0"/>
    </xf>
    <xf numFmtId="9" fontId="18" fillId="16" borderId="53" xfId="8" applyFont="1" applyFill="1" applyBorder="1" applyAlignment="1" applyProtection="1">
      <alignment horizontal="left" vertical="center" wrapText="1"/>
      <protection locked="0"/>
    </xf>
    <xf numFmtId="9" fontId="18" fillId="16" borderId="49" xfId="8" applyFont="1" applyFill="1" applyBorder="1" applyAlignment="1" applyProtection="1">
      <alignment horizontal="left" vertical="center" wrapText="1"/>
      <protection locked="0"/>
    </xf>
    <xf numFmtId="9" fontId="18" fillId="16" borderId="35" xfId="8" applyFont="1" applyFill="1" applyBorder="1" applyAlignment="1" applyProtection="1">
      <alignment horizontal="left" vertical="center" wrapText="1"/>
      <protection locked="0"/>
    </xf>
    <xf numFmtId="9" fontId="18" fillId="16" borderId="36" xfId="8" applyFont="1" applyFill="1" applyBorder="1" applyAlignment="1" applyProtection="1">
      <alignment horizontal="left" vertical="center" wrapText="1"/>
      <protection locked="0"/>
    </xf>
    <xf numFmtId="9" fontId="18" fillId="16" borderId="37" xfId="8" applyFont="1" applyFill="1" applyBorder="1" applyAlignment="1" applyProtection="1">
      <alignment horizontal="left" vertical="center" wrapText="1"/>
      <protection locked="0"/>
    </xf>
    <xf numFmtId="0" fontId="18" fillId="16" borderId="52" xfId="5" applyFont="1" applyFill="1" applyBorder="1" applyAlignment="1" applyProtection="1">
      <alignment horizontal="left" vertical="center" wrapText="1"/>
      <protection locked="0"/>
    </xf>
    <xf numFmtId="0" fontId="18" fillId="16" borderId="53" xfId="5" applyFont="1" applyFill="1" applyBorder="1" applyAlignment="1" applyProtection="1">
      <alignment horizontal="left" vertical="center" wrapText="1"/>
      <protection locked="0"/>
    </xf>
    <xf numFmtId="0" fontId="18" fillId="16" borderId="49" xfId="5" applyFont="1" applyFill="1" applyBorder="1" applyAlignment="1" applyProtection="1">
      <alignment horizontal="left" vertical="center" wrapText="1"/>
      <protection locked="0"/>
    </xf>
    <xf numFmtId="0" fontId="18" fillId="16" borderId="62" xfId="5" applyFont="1" applyFill="1" applyBorder="1" applyAlignment="1" applyProtection="1">
      <alignment horizontal="left" vertical="center" wrapText="1"/>
      <protection locked="0"/>
    </xf>
    <xf numFmtId="0" fontId="18" fillId="16" borderId="0" xfId="5" applyFont="1" applyFill="1" applyBorder="1" applyAlignment="1" applyProtection="1">
      <alignment horizontal="left" vertical="center" wrapText="1"/>
      <protection locked="0"/>
    </xf>
    <xf numFmtId="0" fontId="18" fillId="16" borderId="59" xfId="5" applyFont="1" applyFill="1" applyBorder="1" applyAlignment="1" applyProtection="1">
      <alignment horizontal="left" vertical="center" wrapText="1"/>
      <protection locked="0"/>
    </xf>
    <xf numFmtId="0" fontId="32" fillId="0" borderId="29" xfId="5" applyFont="1" applyFill="1" applyBorder="1" applyAlignment="1">
      <alignment horizontal="right" vertical="center" wrapText="1"/>
    </xf>
    <xf numFmtId="0" fontId="32" fillId="0" borderId="47" xfId="5" applyFont="1" applyFill="1" applyBorder="1" applyAlignment="1">
      <alignment horizontal="right" vertical="center" wrapText="1"/>
    </xf>
    <xf numFmtId="0" fontId="32" fillId="0" borderId="30" xfId="5" applyFont="1" applyFill="1" applyBorder="1" applyAlignment="1">
      <alignment horizontal="right" vertical="center" wrapText="1"/>
    </xf>
    <xf numFmtId="0" fontId="64" fillId="16" borderId="31" xfId="0" applyFont="1" applyFill="1" applyBorder="1" applyAlignment="1" applyProtection="1">
      <alignment horizontal="left" vertical="center" wrapText="1"/>
      <protection locked="0"/>
    </xf>
    <xf numFmtId="0" fontId="23" fillId="0" borderId="16"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18" fillId="0" borderId="21" xfId="7" applyFont="1" applyFill="1" applyBorder="1" applyAlignment="1">
      <alignment horizontal="center" vertical="center"/>
    </xf>
    <xf numFmtId="0" fontId="18" fillId="0" borderId="27" xfId="7" applyFont="1" applyFill="1" applyBorder="1" applyAlignment="1">
      <alignment horizontal="center" vertical="center"/>
    </xf>
    <xf numFmtId="0" fontId="18" fillId="0" borderId="28" xfId="7" applyFont="1" applyFill="1" applyBorder="1" applyAlignment="1">
      <alignment horizontal="center" vertical="center"/>
    </xf>
    <xf numFmtId="0" fontId="18" fillId="16" borderId="41" xfId="0" applyFont="1" applyFill="1" applyBorder="1" applyAlignment="1" applyProtection="1">
      <alignment horizontal="left" vertical="center" wrapText="1"/>
      <protection locked="0"/>
    </xf>
    <xf numFmtId="0" fontId="18" fillId="16" borderId="43" xfId="0" applyFont="1" applyFill="1" applyBorder="1" applyAlignment="1" applyProtection="1">
      <alignment horizontal="left" vertical="center" wrapText="1"/>
      <protection locked="0"/>
    </xf>
    <xf numFmtId="0" fontId="18" fillId="16" borderId="42" xfId="0" applyFont="1" applyFill="1" applyBorder="1" applyAlignment="1" applyProtection="1">
      <alignment horizontal="left" vertical="center" wrapText="1"/>
      <protection locked="0"/>
    </xf>
    <xf numFmtId="0" fontId="18" fillId="2" borderId="62" xfId="0" applyFont="1" applyFill="1" applyBorder="1" applyAlignment="1">
      <alignment horizontal="left" vertical="center" wrapText="1"/>
    </xf>
    <xf numFmtId="0" fontId="18" fillId="2" borderId="59" xfId="0" applyFont="1" applyFill="1" applyBorder="1" applyAlignment="1">
      <alignment horizontal="left" vertical="center" wrapText="1"/>
    </xf>
    <xf numFmtId="0" fontId="18" fillId="0" borderId="16" xfId="7" applyFont="1" applyFill="1" applyBorder="1" applyAlignment="1">
      <alignment horizontal="center" vertical="center"/>
    </xf>
    <xf numFmtId="0" fontId="17" fillId="16" borderId="41" xfId="5" applyFont="1" applyFill="1" applyBorder="1" applyAlignment="1" applyProtection="1">
      <alignment horizontal="left" vertical="center" wrapText="1"/>
      <protection locked="0"/>
    </xf>
    <xf numFmtId="0" fontId="17" fillId="16" borderId="43" xfId="5" applyFont="1" applyFill="1" applyBorder="1" applyAlignment="1" applyProtection="1">
      <alignment horizontal="left" vertical="center" wrapText="1"/>
      <protection locked="0"/>
    </xf>
    <xf numFmtId="0" fontId="17" fillId="16" borderId="42" xfId="5" applyFont="1" applyFill="1" applyBorder="1" applyAlignment="1" applyProtection="1">
      <alignment horizontal="left" vertical="center" wrapText="1"/>
      <protection locked="0"/>
    </xf>
    <xf numFmtId="9" fontId="17" fillId="0" borderId="2" xfId="8" applyFont="1" applyFill="1" applyBorder="1" applyAlignment="1">
      <alignment horizontal="center" vertical="center" wrapText="1"/>
    </xf>
    <xf numFmtId="14" fontId="18" fillId="2" borderId="9" xfId="0" applyNumberFormat="1" applyFont="1" applyFill="1" applyBorder="1" applyAlignment="1">
      <alignment horizontal="center" vertical="center" wrapText="1"/>
    </xf>
    <xf numFmtId="14" fontId="18" fillId="2" borderId="10" xfId="0" applyNumberFormat="1" applyFont="1" applyFill="1" applyBorder="1" applyAlignment="1">
      <alignment horizontal="center" vertical="center" wrapText="1"/>
    </xf>
    <xf numFmtId="14" fontId="18" fillId="2" borderId="12" xfId="0" applyNumberFormat="1" applyFont="1" applyFill="1" applyBorder="1" applyAlignment="1">
      <alignment horizontal="center" vertical="center" wrapText="1"/>
    </xf>
    <xf numFmtId="3" fontId="18" fillId="0" borderId="1" xfId="5" applyNumberFormat="1" applyFont="1" applyFill="1" applyBorder="1" applyAlignment="1" applyProtection="1">
      <alignment horizontal="center"/>
      <protection locked="0"/>
    </xf>
    <xf numFmtId="0" fontId="18" fillId="0" borderId="13" xfId="6" applyFont="1" applyFill="1" applyBorder="1" applyAlignment="1">
      <alignment horizontal="center" vertical="center" wrapText="1"/>
    </xf>
    <xf numFmtId="0" fontId="18" fillId="0" borderId="14" xfId="6" applyFont="1" applyFill="1" applyBorder="1" applyAlignment="1">
      <alignment horizontal="center" vertical="center" wrapText="1"/>
    </xf>
    <xf numFmtId="0" fontId="65" fillId="0" borderId="16" xfId="0" applyFont="1" applyBorder="1" applyAlignment="1">
      <alignment horizontal="center"/>
    </xf>
    <xf numFmtId="0" fontId="65" fillId="0" borderId="24" xfId="0" applyFont="1" applyBorder="1" applyAlignment="1">
      <alignment horizontal="center"/>
    </xf>
    <xf numFmtId="0" fontId="18" fillId="16" borderId="23" xfId="5" applyFont="1" applyFill="1" applyBorder="1" applyAlignment="1" applyProtection="1">
      <alignment horizontal="left" vertical="center" wrapText="1"/>
      <protection locked="0"/>
    </xf>
    <xf numFmtId="0" fontId="52" fillId="16" borderId="23" xfId="5" applyFont="1" applyFill="1" applyBorder="1" applyAlignment="1" applyProtection="1">
      <alignment horizontal="center" vertical="center" wrapText="1"/>
      <protection locked="0"/>
    </xf>
    <xf numFmtId="0" fontId="18" fillId="0" borderId="24" xfId="7" applyFont="1" applyFill="1" applyBorder="1" applyAlignment="1">
      <alignment horizontal="center" vertical="center" wrapText="1"/>
    </xf>
    <xf numFmtId="0" fontId="16" fillId="5" borderId="5" xfId="0" applyFont="1" applyFill="1" applyBorder="1" applyAlignment="1">
      <alignment horizontal="center" vertical="center" wrapText="1"/>
    </xf>
    <xf numFmtId="0" fontId="18" fillId="0" borderId="1" xfId="5" applyFont="1" applyFill="1" applyBorder="1" applyAlignment="1">
      <alignment horizontal="center" wrapText="1"/>
    </xf>
    <xf numFmtId="0" fontId="17" fillId="3" borderId="7" xfId="0" applyFont="1" applyFill="1" applyBorder="1" applyAlignment="1">
      <alignment horizontal="center" vertical="center"/>
    </xf>
    <xf numFmtId="0" fontId="17" fillId="3" borderId="26" xfId="0" applyFont="1" applyFill="1" applyBorder="1" applyAlignment="1">
      <alignment horizontal="center" vertical="center"/>
    </xf>
    <xf numFmtId="0" fontId="17" fillId="3" borderId="28" xfId="0" applyFont="1" applyFill="1" applyBorder="1" applyAlignment="1">
      <alignment horizontal="center" vertical="center"/>
    </xf>
    <xf numFmtId="0" fontId="18" fillId="0" borderId="4" xfId="4" applyFont="1" applyFill="1" applyBorder="1" applyAlignment="1">
      <alignment horizontal="center" vertical="center" wrapText="1"/>
    </xf>
    <xf numFmtId="0" fontId="18" fillId="0" borderId="6" xfId="4" applyFont="1" applyFill="1" applyBorder="1" applyAlignment="1">
      <alignment horizontal="center" vertical="center" wrapText="1"/>
    </xf>
    <xf numFmtId="0" fontId="18" fillId="0" borderId="7" xfId="4" applyFont="1" applyFill="1" applyBorder="1" applyAlignment="1">
      <alignment horizontal="center" vertical="center" wrapText="1"/>
    </xf>
    <xf numFmtId="0" fontId="18" fillId="0" borderId="16" xfId="5" applyFont="1" applyFill="1" applyBorder="1" applyAlignment="1">
      <alignment horizontal="center" vertical="center" wrapText="1"/>
    </xf>
    <xf numFmtId="0" fontId="18" fillId="0" borderId="28" xfId="5" applyFont="1" applyFill="1" applyBorder="1" applyAlignment="1">
      <alignment horizontal="center" vertical="center" wrapText="1"/>
    </xf>
    <xf numFmtId="0" fontId="18" fillId="10" borderId="44" xfId="7" applyFont="1" applyBorder="1" applyAlignment="1">
      <alignment horizontal="center" vertical="center" wrapText="1"/>
    </xf>
    <xf numFmtId="0" fontId="18" fillId="10" borderId="45" xfId="7" applyFont="1" applyBorder="1" applyAlignment="1">
      <alignment horizontal="center" vertical="center" wrapText="1"/>
    </xf>
    <xf numFmtId="0" fontId="18" fillId="10" borderId="46" xfId="7" applyFont="1" applyBorder="1" applyAlignment="1">
      <alignment horizontal="center" vertical="center" wrapText="1"/>
    </xf>
    <xf numFmtId="0" fontId="29" fillId="5" borderId="44" xfId="5" applyFont="1" applyFill="1" applyBorder="1" applyAlignment="1">
      <alignment horizontal="center" vertical="center" wrapText="1"/>
    </xf>
    <xf numFmtId="0" fontId="29" fillId="5" borderId="45" xfId="5" applyFont="1" applyFill="1" applyBorder="1" applyAlignment="1">
      <alignment horizontal="center" vertical="center" wrapText="1"/>
    </xf>
    <xf numFmtId="0" fontId="29" fillId="5" borderId="46" xfId="5" applyFont="1" applyFill="1" applyBorder="1" applyAlignment="1">
      <alignment horizontal="center" vertical="center" wrapText="1"/>
    </xf>
    <xf numFmtId="0" fontId="18" fillId="0" borderId="27" xfId="7" applyFont="1" applyFill="1" applyBorder="1" applyAlignment="1">
      <alignment horizontal="center" vertical="center" wrapText="1"/>
    </xf>
    <xf numFmtId="0" fontId="23" fillId="0" borderId="12" xfId="0" applyFont="1" applyBorder="1" applyAlignment="1">
      <alignment horizontal="left" vertical="center" wrapText="1"/>
    </xf>
    <xf numFmtId="0" fontId="23" fillId="0" borderId="6" xfId="0" applyFont="1" applyBorder="1" applyAlignment="1">
      <alignment horizontal="left" vertical="center" wrapText="1"/>
    </xf>
    <xf numFmtId="0" fontId="18" fillId="0" borderId="21" xfId="4" applyFont="1" applyFill="1" applyBorder="1" applyAlignment="1">
      <alignment horizontal="center" vertical="center" wrapText="1"/>
    </xf>
    <xf numFmtId="0" fontId="18" fillId="0" borderId="27" xfId="4" applyFont="1" applyFill="1" applyBorder="1" applyAlignment="1">
      <alignment horizontal="center" vertical="center" wrapText="1"/>
    </xf>
    <xf numFmtId="0" fontId="17" fillId="3" borderId="6" xfId="0" applyFont="1" applyFill="1" applyBorder="1" applyAlignment="1">
      <alignment horizontal="center" vertical="center"/>
    </xf>
    <xf numFmtId="0" fontId="17" fillId="3" borderId="25" xfId="0" applyFont="1" applyFill="1" applyBorder="1" applyAlignment="1">
      <alignment horizontal="center" vertical="center"/>
    </xf>
    <xf numFmtId="0" fontId="17" fillId="3" borderId="27" xfId="0" applyFont="1" applyFill="1" applyBorder="1" applyAlignment="1">
      <alignment horizontal="center" vertical="center"/>
    </xf>
    <xf numFmtId="0" fontId="23" fillId="0" borderId="1" xfId="0" applyFont="1" applyBorder="1" applyAlignment="1">
      <alignment horizontal="left" vertical="center" wrapText="1"/>
    </xf>
    <xf numFmtId="0" fontId="20" fillId="0" borderId="5" xfId="0" applyFont="1" applyBorder="1" applyAlignment="1">
      <alignment horizontal="left"/>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2" xfId="0" applyFont="1" applyBorder="1" applyAlignment="1">
      <alignment horizontal="center" vertical="center"/>
    </xf>
    <xf numFmtId="0" fontId="18" fillId="2" borderId="73" xfId="0" applyFont="1" applyFill="1" applyBorder="1" applyAlignment="1">
      <alignment horizontal="center" vertical="center" wrapText="1"/>
    </xf>
    <xf numFmtId="0" fontId="18" fillId="2" borderId="74"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52" fillId="16" borderId="1" xfId="5" applyFont="1" applyFill="1" applyBorder="1" applyAlignment="1" applyProtection="1">
      <alignment horizontal="center" vertical="center" wrapText="1"/>
      <protection locked="0"/>
    </xf>
    <xf numFmtId="0" fontId="23" fillId="0" borderId="41" xfId="0" applyFont="1" applyBorder="1" applyAlignment="1">
      <alignment horizontal="left" wrapText="1"/>
    </xf>
    <xf numFmtId="0" fontId="23" fillId="0" borderId="42" xfId="0" applyFont="1" applyBorder="1" applyAlignment="1">
      <alignment horizontal="left" wrapText="1"/>
    </xf>
    <xf numFmtId="0" fontId="18" fillId="0" borderId="13" xfId="4" applyFont="1" applyFill="1" applyBorder="1" applyAlignment="1">
      <alignment horizontal="center" vertical="center" wrapText="1"/>
    </xf>
    <xf numFmtId="0" fontId="18" fillId="0" borderId="14" xfId="4" applyFont="1" applyFill="1" applyBorder="1" applyAlignment="1">
      <alignment horizontal="center" vertical="center" wrapText="1"/>
    </xf>
    <xf numFmtId="0" fontId="18" fillId="2" borderId="11" xfId="0" applyFont="1" applyFill="1" applyBorder="1" applyAlignment="1">
      <alignment horizontal="left" vertical="center" wrapText="1"/>
    </xf>
    <xf numFmtId="0" fontId="17" fillId="2" borderId="9" xfId="0" applyFont="1" applyFill="1" applyBorder="1" applyAlignment="1">
      <alignment horizontal="left" vertical="center" wrapText="1"/>
    </xf>
    <xf numFmtId="0" fontId="18" fillId="16" borderId="41" xfId="5" applyFont="1" applyFill="1" applyBorder="1" applyAlignment="1" applyProtection="1">
      <alignment horizontal="left" vertical="center" wrapText="1"/>
      <protection locked="0"/>
    </xf>
    <xf numFmtId="0" fontId="18" fillId="16" borderId="43" xfId="5" applyFont="1" applyFill="1" applyBorder="1" applyAlignment="1" applyProtection="1">
      <alignment horizontal="left" vertical="center" wrapText="1"/>
      <protection locked="0"/>
    </xf>
    <xf numFmtId="0" fontId="18" fillId="16" borderId="42" xfId="5" applyFont="1" applyFill="1" applyBorder="1" applyAlignment="1" applyProtection="1">
      <alignment horizontal="left" vertical="center" wrapText="1"/>
      <protection locked="0"/>
    </xf>
    <xf numFmtId="0" fontId="18" fillId="16" borderId="35" xfId="5" applyFont="1" applyFill="1" applyBorder="1" applyAlignment="1" applyProtection="1">
      <alignment horizontal="left" vertical="center" wrapText="1"/>
      <protection locked="0"/>
    </xf>
    <xf numFmtId="0" fontId="18" fillId="16" borderId="36" xfId="5" applyFont="1" applyFill="1" applyBorder="1" applyAlignment="1" applyProtection="1">
      <alignment horizontal="left" vertical="center" wrapText="1"/>
      <protection locked="0"/>
    </xf>
    <xf numFmtId="0" fontId="18" fillId="16" borderId="37" xfId="5" applyFont="1" applyFill="1" applyBorder="1" applyAlignment="1" applyProtection="1">
      <alignment horizontal="left" vertical="center" wrapText="1"/>
      <protection locked="0"/>
    </xf>
    <xf numFmtId="0" fontId="17" fillId="2" borderId="23" xfId="0" applyFont="1" applyFill="1" applyBorder="1" applyAlignment="1">
      <alignment vertical="center" wrapText="1"/>
    </xf>
    <xf numFmtId="0" fontId="52" fillId="16" borderId="5" xfId="5" applyFont="1" applyFill="1" applyBorder="1" applyAlignment="1" applyProtection="1">
      <alignment horizontal="left" vertical="center" wrapText="1"/>
      <protection locked="0"/>
    </xf>
    <xf numFmtId="0" fontId="52" fillId="16" borderId="1" xfId="5" applyFont="1" applyFill="1" applyBorder="1" applyAlignment="1" applyProtection="1">
      <alignment horizontal="left" vertical="center" wrapText="1"/>
      <protection locked="0"/>
    </xf>
    <xf numFmtId="0" fontId="18" fillId="2" borderId="50" xfId="0" applyFont="1" applyFill="1" applyBorder="1" applyAlignment="1">
      <alignment horizontal="center" vertical="center" wrapText="1"/>
    </xf>
    <xf numFmtId="0" fontId="52" fillId="16" borderId="8" xfId="5" applyFont="1" applyFill="1" applyBorder="1" applyAlignment="1" applyProtection="1">
      <alignment horizontal="left" vertical="center" wrapText="1"/>
      <protection locked="0"/>
    </xf>
    <xf numFmtId="0" fontId="69" fillId="16" borderId="31" xfId="5" applyFont="1" applyFill="1" applyBorder="1" applyAlignment="1" applyProtection="1">
      <alignment horizontal="left" vertical="center" wrapText="1"/>
      <protection locked="0"/>
    </xf>
    <xf numFmtId="0" fontId="69" fillId="16" borderId="48" xfId="5" applyFont="1" applyFill="1" applyBorder="1" applyAlignment="1" applyProtection="1">
      <alignment horizontal="left" vertical="center" wrapText="1"/>
      <protection locked="0"/>
    </xf>
    <xf numFmtId="0" fontId="69" fillId="16" borderId="32" xfId="5" applyFont="1" applyFill="1" applyBorder="1" applyAlignment="1" applyProtection="1">
      <alignment horizontal="left" vertical="center" wrapText="1"/>
      <protection locked="0"/>
    </xf>
    <xf numFmtId="0" fontId="24" fillId="4" borderId="69" xfId="0" applyFont="1" applyFill="1" applyBorder="1" applyAlignment="1">
      <alignment horizontal="left" vertical="center"/>
    </xf>
    <xf numFmtId="0" fontId="24" fillId="4" borderId="70" xfId="0" applyFont="1" applyFill="1" applyBorder="1" applyAlignment="1">
      <alignment horizontal="left" vertical="center"/>
    </xf>
    <xf numFmtId="0" fontId="18" fillId="2" borderId="2" xfId="0" applyFont="1" applyFill="1" applyBorder="1" applyAlignment="1">
      <alignment vertical="center"/>
    </xf>
    <xf numFmtId="0" fontId="18" fillId="2" borderId="25" xfId="0" applyFont="1" applyFill="1" applyBorder="1" applyAlignment="1">
      <alignment vertical="center"/>
    </xf>
    <xf numFmtId="0" fontId="18" fillId="2" borderId="26" xfId="0" applyFont="1" applyFill="1" applyBorder="1" applyAlignment="1">
      <alignment vertical="center"/>
    </xf>
    <xf numFmtId="0" fontId="18" fillId="2" borderId="41" xfId="0" applyFont="1" applyFill="1" applyBorder="1" applyAlignment="1">
      <alignment horizontal="right" vertical="center" wrapText="1"/>
    </xf>
    <xf numFmtId="0" fontId="18" fillId="2" borderId="42" xfId="0" applyFont="1" applyFill="1" applyBorder="1" applyAlignment="1">
      <alignment horizontal="right" vertical="center" wrapText="1"/>
    </xf>
    <xf numFmtId="0" fontId="18" fillId="0" borderId="24" xfId="7" applyFont="1" applyFill="1" applyBorder="1" applyAlignment="1">
      <alignment horizontal="center" vertical="center"/>
    </xf>
    <xf numFmtId="0" fontId="41" fillId="0" borderId="14" xfId="6" applyFont="1" applyFill="1" applyBorder="1" applyAlignment="1">
      <alignment horizontal="center" vertical="center" wrapText="1"/>
    </xf>
    <xf numFmtId="0" fontId="18" fillId="2" borderId="38" xfId="0" applyFont="1" applyFill="1" applyBorder="1" applyAlignment="1">
      <alignment horizontal="center" vertical="center" wrapText="1"/>
    </xf>
    <xf numFmtId="0" fontId="18" fillId="2" borderId="39" xfId="0" applyFont="1" applyFill="1" applyBorder="1" applyAlignment="1">
      <alignment horizontal="center" vertical="center" wrapText="1"/>
    </xf>
    <xf numFmtId="0" fontId="18" fillId="2" borderId="40" xfId="0" applyFont="1" applyFill="1" applyBorder="1" applyAlignment="1">
      <alignment horizontal="center" vertical="center" wrapText="1"/>
    </xf>
    <xf numFmtId="164" fontId="32" fillId="15" borderId="60" xfId="8" applyNumberFormat="1" applyFont="1" applyFill="1" applyBorder="1" applyAlignment="1">
      <alignment horizontal="center" vertical="center" wrapText="1"/>
    </xf>
    <xf numFmtId="164" fontId="32" fillId="15" borderId="61" xfId="8" applyNumberFormat="1" applyFont="1" applyFill="1" applyBorder="1" applyAlignment="1">
      <alignment horizontal="center" vertical="center" wrapText="1"/>
    </xf>
    <xf numFmtId="164" fontId="32" fillId="15" borderId="58" xfId="8" applyNumberFormat="1" applyFont="1" applyFill="1" applyBorder="1" applyAlignment="1">
      <alignment horizontal="center" vertical="center" wrapText="1"/>
    </xf>
    <xf numFmtId="0" fontId="22" fillId="2" borderId="12"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2" borderId="22" xfId="0" applyFont="1" applyFill="1" applyBorder="1" applyAlignment="1">
      <alignment horizontal="left" vertical="center" wrapText="1"/>
    </xf>
    <xf numFmtId="0" fontId="18" fillId="2" borderId="1" xfId="0" applyFont="1" applyFill="1" applyBorder="1" applyAlignment="1" applyProtection="1">
      <alignment horizontal="left" vertical="center" wrapText="1"/>
    </xf>
    <xf numFmtId="0" fontId="18" fillId="0" borderId="16" xfId="7" applyFont="1" applyFill="1" applyBorder="1" applyAlignment="1" applyProtection="1">
      <alignment horizontal="center" vertical="center" wrapText="1"/>
    </xf>
    <xf numFmtId="0" fontId="18" fillId="0" borderId="28" xfId="7" applyFont="1" applyFill="1" applyBorder="1" applyAlignment="1" applyProtection="1">
      <alignment horizontal="center" vertical="center" wrapText="1"/>
    </xf>
    <xf numFmtId="0" fontId="17" fillId="2" borderId="1" xfId="0" applyFont="1" applyFill="1" applyBorder="1" applyAlignment="1" applyProtection="1">
      <alignment horizontal="left" vertical="center" wrapText="1"/>
    </xf>
    <xf numFmtId="0" fontId="18" fillId="0" borderId="4" xfId="4" applyFont="1" applyFill="1" applyBorder="1" applyAlignment="1" applyProtection="1">
      <alignment horizontal="center" vertical="center" wrapText="1"/>
    </xf>
    <xf numFmtId="0" fontId="18" fillId="0" borderId="6" xfId="4" applyFont="1" applyFill="1" applyBorder="1" applyAlignment="1" applyProtection="1">
      <alignment horizontal="center" vertical="center" wrapText="1"/>
    </xf>
    <xf numFmtId="0" fontId="18" fillId="0" borderId="7" xfId="4" applyFont="1" applyFill="1" applyBorder="1" applyAlignment="1" applyProtection="1">
      <alignment horizontal="center" vertical="center" wrapText="1"/>
    </xf>
    <xf numFmtId="0" fontId="17" fillId="2" borderId="5" xfId="0" applyFont="1" applyFill="1" applyBorder="1" applyAlignment="1" applyProtection="1">
      <alignment horizontal="left" vertical="center" wrapText="1"/>
    </xf>
    <xf numFmtId="0" fontId="18" fillId="0" borderId="27" xfId="7" applyFont="1" applyFill="1" applyBorder="1" applyAlignment="1" applyProtection="1">
      <alignment horizontal="center" vertical="center" wrapText="1"/>
    </xf>
    <xf numFmtId="0" fontId="18" fillId="0" borderId="24" xfId="7" applyFont="1" applyFill="1" applyBorder="1" applyAlignment="1" applyProtection="1">
      <alignment horizontal="center" vertical="center" wrapText="1"/>
    </xf>
    <xf numFmtId="0" fontId="18" fillId="2" borderId="44" xfId="0" applyFont="1" applyFill="1" applyBorder="1" applyAlignment="1" applyProtection="1">
      <alignment horizontal="left" vertical="center" wrapText="1"/>
    </xf>
    <xf numFmtId="0" fontId="18" fillId="2" borderId="46" xfId="0" applyFont="1" applyFill="1" applyBorder="1" applyAlignment="1" applyProtection="1">
      <alignment horizontal="left" vertical="center" wrapText="1"/>
    </xf>
    <xf numFmtId="0" fontId="17" fillId="2" borderId="44" xfId="0" applyFont="1" applyFill="1" applyBorder="1" applyAlignment="1" applyProtection="1">
      <alignment horizontal="left" vertical="center" wrapText="1"/>
    </xf>
    <xf numFmtId="0" fontId="17" fillId="2" borderId="46" xfId="0" applyFont="1" applyFill="1" applyBorder="1" applyAlignment="1" applyProtection="1">
      <alignment horizontal="left" vertical="center" wrapText="1"/>
    </xf>
    <xf numFmtId="0" fontId="17" fillId="2" borderId="23" xfId="0" applyFont="1" applyFill="1" applyBorder="1" applyAlignment="1" applyProtection="1">
      <alignment horizontal="left" vertical="center" wrapText="1"/>
    </xf>
    <xf numFmtId="0" fontId="18" fillId="0" borderId="13" xfId="4" applyFont="1" applyFill="1" applyBorder="1" applyAlignment="1" applyProtection="1">
      <alignment horizontal="center" vertical="center" wrapText="1"/>
    </xf>
    <xf numFmtId="0" fontId="18" fillId="0" borderId="14" xfId="4" applyFont="1" applyFill="1" applyBorder="1" applyAlignment="1" applyProtection="1">
      <alignment horizontal="center" vertical="center" wrapText="1"/>
    </xf>
    <xf numFmtId="0" fontId="18" fillId="0" borderId="15" xfId="4" applyFont="1" applyFill="1" applyBorder="1" applyAlignment="1" applyProtection="1">
      <alignment horizontal="center" vertical="center" wrapText="1"/>
    </xf>
    <xf numFmtId="0" fontId="23" fillId="0" borderId="2" xfId="0" applyFont="1" applyBorder="1" applyAlignment="1" applyProtection="1">
      <alignment horizontal="left" vertical="center" wrapText="1"/>
    </xf>
    <xf numFmtId="0" fontId="23" fillId="0" borderId="25" xfId="0" applyFont="1" applyBorder="1" applyAlignment="1" applyProtection="1">
      <alignment horizontal="left" vertical="center" wrapText="1"/>
    </xf>
    <xf numFmtId="0" fontId="18" fillId="2" borderId="9" xfId="0" applyFont="1" applyFill="1" applyBorder="1" applyAlignment="1" applyProtection="1">
      <alignment horizontal="center" vertical="center" wrapText="1"/>
    </xf>
    <xf numFmtId="0" fontId="18" fillId="2" borderId="10" xfId="0" applyFont="1" applyFill="1" applyBorder="1" applyAlignment="1" applyProtection="1">
      <alignment horizontal="center" vertical="center" wrapText="1"/>
    </xf>
    <xf numFmtId="0" fontId="18" fillId="2" borderId="11" xfId="0" applyFont="1" applyFill="1" applyBorder="1" applyAlignment="1" applyProtection="1">
      <alignment horizontal="center" vertical="center" wrapText="1"/>
    </xf>
    <xf numFmtId="0" fontId="18" fillId="0" borderId="13" xfId="7" applyFont="1" applyFill="1" applyBorder="1" applyAlignment="1" applyProtection="1">
      <alignment horizontal="center" vertical="center" wrapText="1"/>
    </xf>
    <xf numFmtId="0" fontId="18" fillId="0" borderId="14" xfId="7" applyFont="1" applyFill="1" applyBorder="1" applyAlignment="1" applyProtection="1">
      <alignment horizontal="center" vertical="center" wrapText="1"/>
    </xf>
    <xf numFmtId="0" fontId="18" fillId="0" borderId="15" xfId="7" applyFont="1" applyFill="1" applyBorder="1" applyAlignment="1" applyProtection="1">
      <alignment horizontal="center" vertical="center" wrapText="1"/>
    </xf>
    <xf numFmtId="0" fontId="23" fillId="0" borderId="1" xfId="0" applyFont="1" applyBorder="1" applyAlignment="1" applyProtection="1">
      <alignment horizontal="left" vertical="center" wrapText="1"/>
    </xf>
    <xf numFmtId="0" fontId="23" fillId="0" borderId="9" xfId="0" applyFont="1" applyBorder="1" applyAlignment="1" applyProtection="1">
      <alignment horizontal="center" vertical="center"/>
    </xf>
    <xf numFmtId="0" fontId="23" fillId="0" borderId="10" xfId="0" applyFont="1" applyBorder="1" applyAlignment="1" applyProtection="1">
      <alignment horizontal="center" vertical="center"/>
    </xf>
    <xf numFmtId="0" fontId="23" fillId="0" borderId="11" xfId="0" applyFont="1" applyBorder="1" applyAlignment="1" applyProtection="1">
      <alignment horizontal="center" vertical="center"/>
    </xf>
    <xf numFmtId="0" fontId="20" fillId="0" borderId="5" xfId="0" applyFont="1" applyBorder="1" applyAlignment="1" applyProtection="1">
      <alignment horizontal="left"/>
    </xf>
    <xf numFmtId="0" fontId="18" fillId="0" borderId="21" xfId="7" applyFont="1" applyFill="1" applyBorder="1" applyAlignment="1" applyProtection="1">
      <alignment horizontal="center" vertical="center" wrapText="1"/>
    </xf>
    <xf numFmtId="0" fontId="20" fillId="0" borderId="1" xfId="0" applyFont="1" applyBorder="1" applyAlignment="1" applyProtection="1">
      <alignment horizontal="left" vertical="center" wrapText="1"/>
    </xf>
    <xf numFmtId="0" fontId="20" fillId="0" borderId="8" xfId="0" applyFont="1" applyBorder="1" applyAlignment="1" applyProtection="1">
      <alignment horizontal="left" vertical="center" wrapText="1"/>
    </xf>
    <xf numFmtId="0" fontId="23" fillId="0" borderId="21"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24" xfId="0" applyFont="1" applyBorder="1" applyAlignment="1" applyProtection="1">
      <alignment horizontal="center" vertical="center"/>
    </xf>
    <xf numFmtId="0" fontId="23" fillId="0" borderId="21" xfId="0" applyFont="1" applyBorder="1" applyAlignment="1" applyProtection="1">
      <alignment horizontal="center" vertical="center" wrapText="1"/>
    </xf>
    <xf numFmtId="0" fontId="23" fillId="0" borderId="27" xfId="0" applyFont="1" applyBorder="1" applyAlignment="1" applyProtection="1">
      <alignment horizontal="center" vertical="center" wrapText="1"/>
    </xf>
    <xf numFmtId="0" fontId="23" fillId="0" borderId="28" xfId="0" applyFont="1" applyBorder="1" applyAlignment="1" applyProtection="1">
      <alignment horizontal="center" vertical="center" wrapText="1"/>
    </xf>
    <xf numFmtId="0" fontId="18" fillId="2" borderId="8" xfId="0" applyFont="1" applyFill="1" applyBorder="1" applyAlignment="1" applyProtection="1">
      <alignment horizontal="left" vertical="center" wrapText="1"/>
    </xf>
    <xf numFmtId="0" fontId="18" fillId="2" borderId="22" xfId="0" applyFont="1" applyFill="1" applyBorder="1" applyAlignment="1" applyProtection="1">
      <alignment horizontal="center" vertical="center" wrapText="1"/>
    </xf>
    <xf numFmtId="0" fontId="18" fillId="2" borderId="12" xfId="0" applyFont="1" applyFill="1" applyBorder="1" applyAlignment="1" applyProtection="1">
      <alignment horizontal="center" vertical="center" wrapText="1"/>
    </xf>
    <xf numFmtId="0" fontId="17" fillId="2" borderId="20" xfId="0" applyFont="1" applyFill="1" applyBorder="1" applyAlignment="1" applyProtection="1">
      <alignment horizontal="left" vertical="center" wrapText="1"/>
    </xf>
    <xf numFmtId="0" fontId="17" fillId="2" borderId="25" xfId="0" applyFont="1" applyFill="1" applyBorder="1" applyAlignment="1" applyProtection="1">
      <alignment horizontal="left" vertical="center" wrapText="1"/>
    </xf>
    <xf numFmtId="0" fontId="18" fillId="2" borderId="4" xfId="0" applyFont="1" applyFill="1" applyBorder="1" applyAlignment="1" applyProtection="1">
      <alignment horizontal="center" vertical="center" wrapText="1"/>
    </xf>
    <xf numFmtId="0" fontId="18" fillId="2" borderId="6" xfId="0" applyFont="1" applyFill="1" applyBorder="1" applyAlignment="1" applyProtection="1">
      <alignment horizontal="center" vertical="center" wrapText="1"/>
    </xf>
    <xf numFmtId="0" fontId="17" fillId="2" borderId="2" xfId="0" applyFont="1" applyFill="1" applyBorder="1" applyAlignment="1" applyProtection="1">
      <alignment horizontal="left" vertical="center" wrapText="1"/>
    </xf>
    <xf numFmtId="0" fontId="17" fillId="3" borderId="17" xfId="0" applyFont="1" applyFill="1" applyBorder="1" applyAlignment="1" applyProtection="1">
      <alignment horizontal="center" vertical="center"/>
    </xf>
    <xf numFmtId="0" fontId="17" fillId="3" borderId="18" xfId="0" applyFont="1" applyFill="1" applyBorder="1" applyAlignment="1" applyProtection="1">
      <alignment horizontal="center" vertical="center"/>
    </xf>
    <xf numFmtId="0" fontId="17" fillId="3" borderId="19"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17" fillId="3" borderId="25" xfId="0" applyFont="1" applyFill="1" applyBorder="1" applyAlignment="1" applyProtection="1">
      <alignment horizontal="center" vertical="center"/>
    </xf>
    <xf numFmtId="0" fontId="17" fillId="3" borderId="27" xfId="0" applyFont="1" applyFill="1" applyBorder="1" applyAlignment="1" applyProtection="1">
      <alignment horizontal="center" vertical="center"/>
    </xf>
    <xf numFmtId="0" fontId="18" fillId="2" borderId="2" xfId="0" applyFont="1" applyFill="1" applyBorder="1" applyAlignment="1" applyProtection="1">
      <alignment horizontal="left" vertical="center" wrapText="1"/>
    </xf>
    <xf numFmtId="0" fontId="18" fillId="2" borderId="25" xfId="0" applyFont="1" applyFill="1" applyBorder="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0" borderId="13" xfId="7" applyFont="1" applyFill="1" applyBorder="1" applyAlignment="1" applyProtection="1">
      <alignment horizontal="center" vertical="center"/>
    </xf>
    <xf numFmtId="0" fontId="18" fillId="0" borderId="15" xfId="7" applyFont="1" applyFill="1" applyBorder="1" applyAlignment="1" applyProtection="1">
      <alignment horizontal="center" vertical="center"/>
    </xf>
    <xf numFmtId="0" fontId="18" fillId="0" borderId="21" xfId="7" applyFont="1" applyFill="1" applyBorder="1" applyAlignment="1" applyProtection="1">
      <alignment horizontal="center" vertical="center"/>
    </xf>
    <xf numFmtId="0" fontId="18" fillId="0" borderId="27" xfId="7" applyFont="1" applyFill="1" applyBorder="1" applyAlignment="1" applyProtection="1">
      <alignment horizontal="center" vertical="center"/>
    </xf>
    <xf numFmtId="0" fontId="18" fillId="0" borderId="28" xfId="7" applyFont="1" applyFill="1" applyBorder="1" applyAlignment="1" applyProtection="1">
      <alignment horizontal="center" vertical="center"/>
    </xf>
    <xf numFmtId="0" fontId="22" fillId="2" borderId="1" xfId="0" applyFont="1" applyFill="1" applyBorder="1" applyAlignment="1" applyProtection="1">
      <alignment horizontal="left" vertical="center" wrapText="1"/>
    </xf>
    <xf numFmtId="0" fontId="17" fillId="2" borderId="29" xfId="0" applyFont="1" applyFill="1" applyBorder="1" applyAlignment="1" applyProtection="1">
      <alignment horizontal="left" vertical="center" wrapText="1"/>
    </xf>
    <xf numFmtId="0" fontId="17" fillId="2" borderId="30" xfId="0" applyFont="1" applyFill="1" applyBorder="1" applyAlignment="1" applyProtection="1">
      <alignment horizontal="left" vertical="center" wrapText="1"/>
    </xf>
    <xf numFmtId="0" fontId="18" fillId="2" borderId="26" xfId="0" applyFont="1" applyFill="1" applyBorder="1" applyAlignment="1" applyProtection="1">
      <alignment horizontal="left" vertical="center" wrapText="1"/>
    </xf>
    <xf numFmtId="0" fontId="23" fillId="0" borderId="28" xfId="0" applyFont="1" applyBorder="1" applyAlignment="1" applyProtection="1">
      <alignment horizontal="center" vertical="center"/>
    </xf>
    <xf numFmtId="0" fontId="18" fillId="2" borderId="41" xfId="0" applyFont="1" applyFill="1" applyBorder="1" applyAlignment="1" applyProtection="1">
      <alignment horizontal="right" vertical="center" wrapText="1"/>
    </xf>
    <xf numFmtId="0" fontId="18" fillId="2" borderId="42" xfId="0" applyFont="1" applyFill="1" applyBorder="1" applyAlignment="1" applyProtection="1">
      <alignment horizontal="right" vertical="center" wrapText="1"/>
    </xf>
    <xf numFmtId="0" fontId="17" fillId="3" borderId="7" xfId="0" applyFont="1" applyFill="1" applyBorder="1" applyAlignment="1" applyProtection="1">
      <alignment horizontal="center" vertical="center"/>
    </xf>
    <xf numFmtId="0" fontId="17" fillId="3" borderId="26" xfId="0" applyFont="1" applyFill="1" applyBorder="1" applyAlignment="1" applyProtection="1">
      <alignment horizontal="center" vertical="center"/>
    </xf>
    <xf numFmtId="0" fontId="17" fillId="3" borderId="28" xfId="0" applyFont="1" applyFill="1" applyBorder="1" applyAlignment="1" applyProtection="1">
      <alignment horizontal="center" vertical="center"/>
    </xf>
    <xf numFmtId="0" fontId="18" fillId="0" borderId="13" xfId="6" applyFont="1" applyFill="1" applyBorder="1" applyAlignment="1" applyProtection="1">
      <alignment horizontal="center" vertical="center" wrapText="1"/>
    </xf>
    <xf numFmtId="0" fontId="18" fillId="0" borderId="14" xfId="6" applyFont="1" applyFill="1" applyBorder="1" applyAlignment="1" applyProtection="1">
      <alignment horizontal="center" vertical="center" wrapText="1"/>
    </xf>
    <xf numFmtId="0" fontId="23" fillId="0" borderId="27" xfId="0" applyFont="1" applyBorder="1" applyAlignment="1" applyProtection="1">
      <alignment horizontal="center"/>
    </xf>
    <xf numFmtId="0" fontId="23" fillId="0" borderId="28" xfId="0" applyFont="1" applyBorder="1" applyAlignment="1" applyProtection="1">
      <alignment horizontal="center"/>
    </xf>
    <xf numFmtId="0" fontId="17" fillId="0" borderId="4" xfId="0" applyFont="1" applyFill="1" applyBorder="1" applyAlignment="1" applyProtection="1">
      <alignment horizontal="center" vertical="center"/>
    </xf>
    <xf numFmtId="0" fontId="17" fillId="0" borderId="6" xfId="0" applyFont="1" applyFill="1" applyBorder="1" applyAlignment="1" applyProtection="1">
      <alignment horizontal="center" vertical="center"/>
    </xf>
    <xf numFmtId="0" fontId="17" fillId="0" borderId="7" xfId="0" applyFont="1" applyFill="1" applyBorder="1" applyAlignment="1" applyProtection="1">
      <alignment horizontal="center" vertical="center"/>
    </xf>
    <xf numFmtId="0" fontId="18" fillId="0" borderId="13" xfId="9" applyFont="1" applyFill="1" applyBorder="1" applyAlignment="1" applyProtection="1">
      <alignment horizontal="center" vertical="center" wrapText="1"/>
    </xf>
    <xf numFmtId="0" fontId="18" fillId="0" borderId="14" xfId="9" applyFont="1" applyFill="1" applyBorder="1" applyAlignment="1" applyProtection="1">
      <alignment horizontal="center" vertical="center" wrapText="1"/>
    </xf>
    <xf numFmtId="0" fontId="18" fillId="0" borderId="15" xfId="9" applyFont="1" applyFill="1" applyBorder="1" applyAlignment="1" applyProtection="1">
      <alignment horizontal="center" vertical="center" wrapText="1"/>
    </xf>
    <xf numFmtId="3" fontId="18" fillId="0" borderId="44" xfId="5" applyNumberFormat="1" applyFont="1" applyFill="1" applyBorder="1" applyAlignment="1" applyProtection="1">
      <alignment horizontal="center"/>
    </xf>
    <xf numFmtId="3" fontId="18" fillId="0" borderId="45" xfId="5" applyNumberFormat="1" applyFont="1" applyFill="1" applyBorder="1" applyAlignment="1" applyProtection="1">
      <alignment horizontal="center"/>
    </xf>
    <xf numFmtId="3" fontId="18" fillId="0" borderId="46" xfId="5" applyNumberFormat="1" applyFont="1" applyFill="1" applyBorder="1" applyAlignment="1" applyProtection="1">
      <alignment horizontal="center"/>
    </xf>
    <xf numFmtId="9" fontId="18" fillId="0" borderId="44" xfId="8" applyFont="1" applyFill="1" applyBorder="1" applyAlignment="1" applyProtection="1">
      <alignment horizontal="center" vertical="center" wrapText="1"/>
    </xf>
    <xf numFmtId="9" fontId="18" fillId="0" borderId="45" xfId="8" applyFont="1" applyFill="1" applyBorder="1" applyAlignment="1" applyProtection="1">
      <alignment horizontal="center" vertical="center" wrapText="1"/>
    </xf>
    <xf numFmtId="9" fontId="18" fillId="0" borderId="46" xfId="8"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6" fillId="5" borderId="29"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xf>
    <xf numFmtId="0" fontId="16" fillId="5" borderId="30" xfId="0" applyFont="1" applyFill="1" applyBorder="1" applyAlignment="1" applyProtection="1">
      <alignment horizontal="center" vertical="center" wrapText="1"/>
    </xf>
    <xf numFmtId="9" fontId="18" fillId="0" borderId="31" xfId="8" applyFont="1" applyFill="1" applyBorder="1" applyAlignment="1" applyProtection="1">
      <alignment horizontal="center" vertical="center" wrapText="1"/>
    </xf>
    <xf numFmtId="9" fontId="18" fillId="0" borderId="48" xfId="8" applyFont="1" applyFill="1" applyBorder="1" applyAlignment="1" applyProtection="1">
      <alignment horizontal="center" vertical="center" wrapText="1"/>
    </xf>
    <xf numFmtId="9" fontId="18" fillId="0" borderId="32" xfId="8" applyFont="1" applyFill="1" applyBorder="1" applyAlignment="1" applyProtection="1">
      <alignment horizontal="center" vertical="center" wrapText="1"/>
    </xf>
    <xf numFmtId="0" fontId="16" fillId="5" borderId="60" xfId="0" applyFont="1" applyFill="1" applyBorder="1" applyAlignment="1" applyProtection="1">
      <alignment horizontal="center" vertical="center" wrapText="1"/>
    </xf>
    <xf numFmtId="0" fontId="16" fillId="5" borderId="61" xfId="0" applyFont="1" applyFill="1" applyBorder="1" applyAlignment="1" applyProtection="1">
      <alignment horizontal="center" vertical="center" wrapText="1"/>
    </xf>
    <xf numFmtId="0" fontId="16" fillId="5" borderId="58" xfId="0" applyFont="1" applyFill="1" applyBorder="1" applyAlignment="1" applyProtection="1">
      <alignment horizontal="center" vertical="center" wrapText="1"/>
    </xf>
    <xf numFmtId="0" fontId="18" fillId="0" borderId="24" xfId="9" applyFont="1" applyFill="1" applyBorder="1" applyAlignment="1" applyProtection="1">
      <alignment horizontal="center" vertical="center" wrapText="1"/>
    </xf>
    <xf numFmtId="0" fontId="18" fillId="0" borderId="16" xfId="9" applyFont="1" applyFill="1" applyBorder="1" applyAlignment="1" applyProtection="1">
      <alignment horizontal="center" vertical="center" wrapText="1"/>
    </xf>
    <xf numFmtId="0" fontId="18" fillId="2" borderId="31" xfId="0" applyFont="1" applyFill="1" applyBorder="1" applyAlignment="1" applyProtection="1">
      <alignment horizontal="left" vertical="center" wrapText="1"/>
    </xf>
    <xf numFmtId="0" fontId="18" fillId="2" borderId="32" xfId="0" applyFont="1" applyFill="1" applyBorder="1" applyAlignment="1" applyProtection="1">
      <alignment horizontal="left" vertical="center" wrapText="1"/>
    </xf>
    <xf numFmtId="9" fontId="18" fillId="0" borderId="44" xfId="8" applyFont="1" applyFill="1" applyBorder="1" applyAlignment="1" applyProtection="1">
      <alignment horizontal="center"/>
    </xf>
    <xf numFmtId="9" fontId="18" fillId="0" borderId="45" xfId="8" applyFont="1" applyFill="1" applyBorder="1" applyAlignment="1" applyProtection="1">
      <alignment horizontal="center"/>
    </xf>
    <xf numFmtId="9" fontId="18" fillId="0" borderId="46" xfId="8" applyFont="1" applyFill="1" applyBorder="1" applyAlignment="1" applyProtection="1">
      <alignment horizontal="center"/>
    </xf>
    <xf numFmtId="3" fontId="17" fillId="0" borderId="31" xfId="5" applyNumberFormat="1" applyFont="1" applyFill="1" applyBorder="1" applyAlignment="1" applyProtection="1">
      <alignment horizontal="center" vertical="center" wrapText="1"/>
    </xf>
    <xf numFmtId="3" fontId="17" fillId="0" borderId="48" xfId="5" applyNumberFormat="1" applyFont="1" applyFill="1" applyBorder="1" applyAlignment="1" applyProtection="1">
      <alignment horizontal="center" vertical="center" wrapText="1"/>
    </xf>
    <xf numFmtId="3" fontId="17" fillId="0" borderId="32" xfId="5" applyNumberFormat="1" applyFont="1" applyFill="1" applyBorder="1" applyAlignment="1" applyProtection="1">
      <alignment horizontal="center" vertical="center" wrapText="1"/>
    </xf>
    <xf numFmtId="3" fontId="17" fillId="0" borderId="31" xfId="0" applyNumberFormat="1" applyFont="1" applyFill="1" applyBorder="1" applyAlignment="1" applyProtection="1">
      <alignment horizontal="center" vertical="center" wrapText="1"/>
    </xf>
    <xf numFmtId="3" fontId="17" fillId="0" borderId="48" xfId="0" applyNumberFormat="1" applyFont="1" applyFill="1" applyBorder="1" applyAlignment="1" applyProtection="1">
      <alignment horizontal="center" vertical="center" wrapText="1"/>
    </xf>
    <xf numFmtId="3" fontId="17" fillId="0" borderId="32" xfId="0" applyNumberFormat="1" applyFont="1" applyFill="1" applyBorder="1" applyAlignment="1" applyProtection="1">
      <alignment horizontal="center" vertical="center" wrapText="1"/>
    </xf>
    <xf numFmtId="0" fontId="17" fillId="2" borderId="26" xfId="0" applyFont="1" applyFill="1" applyBorder="1" applyAlignment="1" applyProtection="1">
      <alignment horizontal="left" vertical="center" wrapText="1"/>
    </xf>
    <xf numFmtId="0" fontId="16" fillId="5" borderId="44" xfId="0" applyFont="1" applyFill="1" applyBorder="1" applyAlignment="1" applyProtection="1">
      <alignment horizontal="center" vertical="center" wrapText="1"/>
    </xf>
    <xf numFmtId="0" fontId="16" fillId="5" borderId="45" xfId="0" applyFont="1" applyFill="1" applyBorder="1" applyAlignment="1" applyProtection="1">
      <alignment horizontal="center" vertical="center" wrapText="1"/>
    </xf>
    <xf numFmtId="0" fontId="16" fillId="5" borderId="46" xfId="0" applyFont="1" applyFill="1" applyBorder="1" applyAlignment="1" applyProtection="1">
      <alignment horizontal="center" vertical="center" wrapText="1"/>
    </xf>
    <xf numFmtId="0" fontId="24" fillId="4" borderId="18" xfId="0" applyFont="1" applyFill="1" applyBorder="1" applyAlignment="1" applyProtection="1">
      <alignment horizontal="center" vertical="center"/>
    </xf>
    <xf numFmtId="0" fontId="24" fillId="4" borderId="19" xfId="0" applyFont="1" applyFill="1" applyBorder="1" applyAlignment="1" applyProtection="1">
      <alignment horizontal="center" vertical="center"/>
    </xf>
    <xf numFmtId="0" fontId="17" fillId="3" borderId="4" xfId="0" applyFont="1" applyFill="1" applyBorder="1" applyAlignment="1" applyProtection="1">
      <alignment horizontal="center" vertical="center"/>
    </xf>
    <xf numFmtId="0" fontId="17" fillId="3" borderId="20" xfId="0" applyFont="1" applyFill="1" applyBorder="1" applyAlignment="1" applyProtection="1">
      <alignment horizontal="center" vertical="center"/>
    </xf>
    <xf numFmtId="0" fontId="17" fillId="3" borderId="21" xfId="0" applyFont="1" applyFill="1" applyBorder="1" applyAlignment="1" applyProtection="1">
      <alignment horizontal="center" vertical="center"/>
    </xf>
    <xf numFmtId="0" fontId="18" fillId="0" borderId="21" xfId="9" applyFont="1" applyFill="1" applyBorder="1" applyAlignment="1" applyProtection="1">
      <alignment horizontal="center" vertical="center" wrapText="1"/>
    </xf>
    <xf numFmtId="0" fontId="18" fillId="0" borderId="27" xfId="9" applyFont="1" applyFill="1" applyBorder="1" applyAlignment="1" applyProtection="1">
      <alignment horizontal="center" vertical="center" wrapText="1"/>
    </xf>
    <xf numFmtId="0" fontId="43" fillId="3" borderId="0" xfId="0" applyFont="1" applyFill="1" applyBorder="1" applyAlignment="1">
      <alignment horizontal="left"/>
    </xf>
    <xf numFmtId="0" fontId="23" fillId="0" borderId="0" xfId="0" applyFont="1" applyAlignment="1">
      <alignment horizontal="left" vertical="top" wrapText="1"/>
    </xf>
    <xf numFmtId="0" fontId="35" fillId="12" borderId="0" xfId="0" applyFont="1" applyFill="1" applyAlignment="1">
      <alignment horizontal="left"/>
    </xf>
    <xf numFmtId="0" fontId="53" fillId="3" borderId="0" xfId="0" applyFont="1" applyFill="1" applyBorder="1" applyAlignment="1">
      <alignment horizontal="left"/>
    </xf>
    <xf numFmtId="0" fontId="32" fillId="3" borderId="0" xfId="0" applyFont="1" applyFill="1" applyBorder="1" applyAlignment="1">
      <alignment horizontal="left" vertical="center"/>
    </xf>
    <xf numFmtId="0" fontId="39" fillId="0" borderId="0" xfId="0" applyFont="1" applyAlignment="1">
      <alignment horizontal="left"/>
    </xf>
    <xf numFmtId="164" fontId="32" fillId="15" borderId="0" xfId="8" applyNumberFormat="1" applyFont="1" applyFill="1" applyBorder="1" applyAlignment="1">
      <alignment horizontal="center" vertical="center" wrapText="1"/>
    </xf>
    <xf numFmtId="0" fontId="9" fillId="14" borderId="1" xfId="0" applyFont="1" applyFill="1" applyBorder="1" applyAlignment="1">
      <alignment horizontal="left" vertical="center" wrapText="1"/>
    </xf>
    <xf numFmtId="0" fontId="57" fillId="3" borderId="0"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57" fillId="3" borderId="0" xfId="0" applyFont="1" applyFill="1" applyBorder="1" applyAlignment="1">
      <alignment horizontal="left" vertical="center"/>
    </xf>
    <xf numFmtId="0" fontId="8" fillId="0" borderId="0" xfId="0" applyFont="1" applyAlignment="1">
      <alignment horizontal="left"/>
    </xf>
    <xf numFmtId="14" fontId="8" fillId="0" borderId="0" xfId="0" applyNumberFormat="1" applyFont="1" applyAlignment="1">
      <alignment horizontal="left"/>
    </xf>
    <xf numFmtId="0" fontId="43" fillId="3" borderId="56" xfId="0" applyFont="1" applyFill="1" applyBorder="1" applyAlignment="1">
      <alignment horizontal="left"/>
    </xf>
    <xf numFmtId="0" fontId="56" fillId="0" borderId="0" xfId="0" applyFont="1" applyBorder="1" applyAlignment="1">
      <alignment horizontal="left" vertical="center" wrapText="1"/>
    </xf>
    <xf numFmtId="0" fontId="56" fillId="0" borderId="0" xfId="0" applyFont="1" applyAlignment="1">
      <alignment horizontal="left" vertical="center" wrapText="1"/>
    </xf>
    <xf numFmtId="0" fontId="47" fillId="12" borderId="4" xfId="0" applyFont="1" applyFill="1" applyBorder="1" applyAlignment="1">
      <alignment horizontal="center" vertical="center" wrapText="1"/>
    </xf>
    <xf numFmtId="0" fontId="47" fillId="12" borderId="21" xfId="0" applyFont="1" applyFill="1" applyBorder="1" applyAlignment="1">
      <alignment horizontal="center" vertical="center"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 xfId="0" applyFont="1" applyBorder="1" applyAlignment="1">
      <alignment horizontal="left" vertical="top" wrapText="1"/>
    </xf>
    <xf numFmtId="0" fontId="0" fillId="0" borderId="8" xfId="0" applyFont="1" applyBorder="1" applyAlignment="1">
      <alignment horizontal="left" vertical="top" wrapText="1"/>
    </xf>
    <xf numFmtId="0" fontId="0" fillId="0" borderId="10" xfId="0" applyBorder="1" applyAlignment="1">
      <alignment horizontal="left" vertical="top" wrapText="1"/>
    </xf>
    <xf numFmtId="0" fontId="0" fillId="0" borderId="1" xfId="0" applyBorder="1" applyAlignment="1">
      <alignment horizontal="left" vertical="top"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8" xfId="0" applyFont="1" applyBorder="1" applyAlignment="1">
      <alignment horizontal="center" vertical="center" wrapText="1"/>
    </xf>
    <xf numFmtId="0" fontId="47" fillId="3" borderId="39" xfId="0" applyFont="1" applyFill="1" applyBorder="1" applyAlignment="1">
      <alignment horizontal="center" vertical="center" wrapText="1"/>
    </xf>
    <xf numFmtId="0" fontId="47" fillId="3" borderId="0" xfId="0" applyFont="1" applyFill="1" applyBorder="1" applyAlignment="1">
      <alignment horizontal="center" vertical="center" wrapText="1"/>
    </xf>
    <xf numFmtId="0" fontId="47" fillId="3" borderId="72" xfId="0" applyFont="1" applyFill="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0" fillId="0" borderId="0" xfId="0" applyAlignment="1">
      <alignment horizontal="left" wrapText="1"/>
    </xf>
    <xf numFmtId="0" fontId="0" fillId="0" borderId="36" xfId="0" applyBorder="1" applyAlignment="1">
      <alignment horizontal="left" wrapText="1"/>
    </xf>
    <xf numFmtId="0" fontId="47" fillId="12" borderId="67" xfId="0" applyFont="1" applyFill="1" applyBorder="1" applyAlignment="1">
      <alignment horizontal="center" vertical="center" wrapText="1"/>
    </xf>
    <xf numFmtId="0" fontId="47" fillId="12" borderId="68" xfId="0" applyFont="1" applyFill="1" applyBorder="1" applyAlignment="1">
      <alignment horizontal="center" vertical="center" wrapText="1"/>
    </xf>
    <xf numFmtId="0" fontId="47" fillId="6" borderId="67" xfId="0" applyFont="1" applyFill="1" applyBorder="1" applyAlignment="1">
      <alignment horizontal="center" vertical="center" wrapText="1"/>
    </xf>
    <xf numFmtId="0" fontId="47" fillId="6" borderId="65" xfId="0" applyFont="1" applyFill="1" applyBorder="1" applyAlignment="1">
      <alignment horizontal="center" vertical="center" wrapText="1"/>
    </xf>
    <xf numFmtId="0" fontId="47" fillId="6" borderId="68" xfId="0" applyFont="1" applyFill="1" applyBorder="1" applyAlignment="1">
      <alignment horizontal="center" vertical="center" wrapText="1"/>
    </xf>
    <xf numFmtId="0" fontId="47" fillId="3" borderId="38" xfId="0" applyFont="1" applyFill="1" applyBorder="1" applyAlignment="1">
      <alignment horizontal="center" vertical="center" wrapText="1"/>
    </xf>
    <xf numFmtId="0" fontId="47" fillId="3" borderId="53" xfId="0" applyFont="1" applyFill="1" applyBorder="1" applyAlignment="1">
      <alignment horizontal="center" vertical="center" wrapText="1"/>
    </xf>
    <xf numFmtId="0" fontId="47" fillId="3" borderId="71" xfId="0" applyFont="1" applyFill="1" applyBorder="1" applyAlignment="1">
      <alignment horizontal="center" vertical="center" wrapText="1"/>
    </xf>
    <xf numFmtId="0" fontId="47" fillId="12" borderId="33" xfId="0" applyFont="1" applyFill="1" applyBorder="1" applyAlignment="1">
      <alignment horizontal="center" vertical="center" wrapText="1"/>
    </xf>
    <xf numFmtId="0" fontId="47" fillId="12" borderId="34" xfId="0" applyFont="1" applyFill="1" applyBorder="1" applyAlignment="1">
      <alignment horizontal="center" vertical="center" wrapText="1"/>
    </xf>
  </cellXfs>
  <cellStyles count="15">
    <cellStyle name="60% – rõhk5" xfId="9" builtinId="48"/>
    <cellStyle name="Arvutus" xfId="14" builtinId="22"/>
    <cellStyle name="Good 2" xfId="10"/>
    <cellStyle name="Halb" xfId="4" builtinId="27"/>
    <cellStyle name="Hea" xfId="5" builtinId="26" customBuiltin="1"/>
    <cellStyle name="Hüperlink" xfId="6" builtinId="8"/>
    <cellStyle name="Hyperlink 2" xfId="3"/>
    <cellStyle name="Märkus" xfId="13" builtinId="10"/>
    <cellStyle name="Neutraalne" xfId="7" builtinId="28"/>
    <cellStyle name="Normaallaad" xfId="0" builtinId="0"/>
    <cellStyle name="Normal 2" xfId="1"/>
    <cellStyle name="Normal 2 10" xfId="12"/>
    <cellStyle name="Normal 7" xfId="11"/>
    <cellStyle name="Percent 2" xfId="2"/>
    <cellStyle name="Protsent" xfId="8" builtinId="5"/>
  </cellStyles>
  <dxfs count="122">
    <dxf>
      <fill>
        <patternFill>
          <bgColor rgb="FFFF0000"/>
        </patternFill>
      </fill>
    </dxf>
    <dxf>
      <fill>
        <patternFill>
          <bgColor rgb="FFFFFF00"/>
        </patternFill>
      </fill>
    </dxf>
    <dxf>
      <fill>
        <patternFill>
          <bgColor theme="0" tint="-0.24994659260841701"/>
        </patternFill>
      </fill>
    </dxf>
    <dxf>
      <fill>
        <patternFill>
          <bgColor rgb="FFFF0000"/>
        </patternFill>
      </fill>
    </dxf>
    <dxf>
      <fill>
        <patternFill>
          <bgColor rgb="FFFFFF00"/>
        </patternFill>
      </fill>
    </dxf>
    <dxf>
      <fill>
        <patternFill>
          <bgColor theme="0" tint="-0.24994659260841701"/>
        </patternFill>
      </fill>
    </dxf>
    <dxf>
      <fill>
        <patternFill>
          <bgColor rgb="FFFF0000"/>
        </patternFill>
      </fill>
    </dxf>
    <dxf>
      <fill>
        <patternFill>
          <bgColor rgb="FFFFFF00"/>
        </patternFill>
      </fill>
    </dxf>
    <dxf>
      <fill>
        <patternFill>
          <bgColor theme="0" tint="-0.24994659260841701"/>
        </patternFill>
      </fill>
    </dxf>
    <dxf>
      <fill>
        <patternFill>
          <bgColor rgb="FFFF0000"/>
        </patternFill>
      </fill>
    </dxf>
    <dxf>
      <fill>
        <patternFill>
          <bgColor rgb="FFFFFF00"/>
        </patternFill>
      </fill>
    </dxf>
    <dxf>
      <fill>
        <patternFill>
          <bgColor theme="0" tint="-0.24994659260841701"/>
        </patternFill>
      </fill>
    </dxf>
    <dxf>
      <fill>
        <patternFill>
          <bgColor rgb="FFFF0000"/>
        </patternFill>
      </fill>
    </dxf>
    <dxf>
      <fill>
        <patternFill>
          <bgColor rgb="FFFFFF00"/>
        </patternFill>
      </fill>
    </dxf>
    <dxf>
      <fill>
        <patternFill>
          <bgColor theme="0" tint="-0.24994659260841701"/>
        </patternFill>
      </fill>
    </dxf>
    <dxf>
      <fill>
        <patternFill>
          <bgColor rgb="FFFF0000"/>
        </patternFill>
      </fill>
    </dxf>
    <dxf>
      <fill>
        <patternFill>
          <bgColor rgb="FFFFFF00"/>
        </patternFill>
      </fill>
    </dxf>
    <dxf>
      <fill>
        <patternFill>
          <bgColor theme="0" tint="-0.24994659260841701"/>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
      <fill>
        <patternFill>
          <bgColor rgb="FFFF3300"/>
        </patternFill>
      </fill>
    </dxf>
    <dxf>
      <fill>
        <patternFill>
          <bgColor rgb="FFE6A48A"/>
        </patternFill>
      </fill>
    </dxf>
    <dxf>
      <fill>
        <patternFill>
          <bgColor rgb="FF9FEF99"/>
        </patternFill>
      </fill>
    </dxf>
    <dxf>
      <fill>
        <patternFill>
          <bgColor rgb="FF33CC33"/>
        </patternFill>
      </fill>
    </dxf>
  </dxfs>
  <tableStyles count="0" defaultTableStyle="TableStyleMedium2" defaultPivotStyle="PivotStyleLight16"/>
  <colors>
    <mruColors>
      <color rgb="FFFF3300"/>
      <color rgb="FF33CC33"/>
      <color rgb="FFFFD200"/>
      <color rgb="FF646464"/>
      <color rgb="FFCBCBCC"/>
      <color rgb="FF91278F"/>
      <color rgb="FFE6A48A"/>
      <color rgb="FF9FEF99"/>
      <color rgb="FFFFE6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4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4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9492470848551335E-2"/>
          <c:y val="1.6721311475409843E-2"/>
          <c:w val="0.92993727635897439"/>
          <c:h val="0.7720655918819751"/>
        </c:manualLayout>
      </c:layout>
      <c:lineChart>
        <c:grouping val="standard"/>
        <c:varyColors val="0"/>
        <c:ser>
          <c:idx val="1"/>
          <c:order val="0"/>
          <c:tx>
            <c:strRef>
              <c:f>'3 KOV-i SISESTUSVORM'!$C$9</c:f>
              <c:strCache>
                <c:ptCount val="1"/>
                <c:pt idx="0">
                  <c:v>mehed</c:v>
                </c:pt>
              </c:strCache>
            </c:strRef>
          </c:tx>
          <c:spPr>
            <a:ln w="19050">
              <a:solidFill>
                <a:srgbClr val="646464"/>
              </a:solidFill>
              <a:prstDash val="solid"/>
            </a:ln>
          </c:spPr>
          <c:marker>
            <c:symbol val="square"/>
            <c:size val="5"/>
            <c:spPr>
              <a:solidFill>
                <a:schemeClr val="accent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SISESTUSVORM'!$D$9:$K$9</c:f>
              <c:numCache>
                <c:formatCode>#,##0</c:formatCode>
                <c:ptCount val="8"/>
                <c:pt idx="0">
                  <c:v>1560</c:v>
                </c:pt>
                <c:pt idx="1">
                  <c:v>1540</c:v>
                </c:pt>
                <c:pt idx="2">
                  <c:v>1530</c:v>
                </c:pt>
                <c:pt idx="3">
                  <c:v>1470</c:v>
                </c:pt>
                <c:pt idx="4">
                  <c:v>1356</c:v>
                </c:pt>
                <c:pt idx="5">
                  <c:v>1316</c:v>
                </c:pt>
                <c:pt idx="6">
                  <c:v>1284</c:v>
                </c:pt>
                <c:pt idx="7">
                  <c:v>1264</c:v>
                </c:pt>
              </c:numCache>
            </c:numRef>
          </c:val>
          <c:smooth val="0"/>
        </c:ser>
        <c:ser>
          <c:idx val="2"/>
          <c:order val="1"/>
          <c:tx>
            <c:strRef>
              <c:f>'3 KOV-i SISESTUSVORM'!$C$10</c:f>
              <c:strCache>
                <c:ptCount val="1"/>
                <c:pt idx="0">
                  <c:v>naised</c:v>
                </c:pt>
              </c:strCache>
            </c:strRef>
          </c:tx>
          <c:spPr>
            <a:ln w="19050">
              <a:solidFill>
                <a:srgbClr val="FFD200"/>
              </a:solidFill>
              <a:prstDash val="solid"/>
            </a:ln>
          </c:spPr>
          <c:marker>
            <c:spPr>
              <a:solidFill>
                <a:schemeClr val="accent2"/>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SISESTUSVORM'!$D$10:$K$10</c:f>
              <c:numCache>
                <c:formatCode>#,##0</c:formatCode>
                <c:ptCount val="8"/>
                <c:pt idx="0">
                  <c:v>1640</c:v>
                </c:pt>
                <c:pt idx="1">
                  <c:v>1650</c:v>
                </c:pt>
                <c:pt idx="2">
                  <c:v>1620</c:v>
                </c:pt>
                <c:pt idx="3">
                  <c:v>1600</c:v>
                </c:pt>
                <c:pt idx="4">
                  <c:v>1492</c:v>
                </c:pt>
                <c:pt idx="5">
                  <c:v>1446</c:v>
                </c:pt>
                <c:pt idx="6">
                  <c:v>1419</c:v>
                </c:pt>
                <c:pt idx="7">
                  <c:v>1401</c:v>
                </c:pt>
              </c:numCache>
            </c:numRef>
          </c:val>
          <c:smooth val="0"/>
        </c:ser>
        <c:ser>
          <c:idx val="0"/>
          <c:order val="2"/>
          <c:tx>
            <c:strRef>
              <c:f>'3 KOV-i SISESTUSVORM'!$C$12</c:f>
              <c:strCache>
                <c:ptCount val="1"/>
                <c:pt idx="0">
                  <c:v>tööealine elanikkond (vanuses 15–64)  </c:v>
                </c:pt>
              </c:strCache>
            </c:strRef>
          </c:tx>
          <c:spPr>
            <a:ln>
              <a:solidFill>
                <a:sysClr val="windowText" lastClr="000000"/>
              </a:solidFill>
            </a:ln>
          </c:spPr>
          <c:marker>
            <c:spPr>
              <a:solidFill>
                <a:sysClr val="windowText" lastClr="000000"/>
              </a:solidFill>
              <a:ln>
                <a:solidFill>
                  <a:sysClr val="windowText" lastClr="000000"/>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'3 KOV-i SISESTUSVORM'!$D$12:$K$12</c:f>
              <c:numCache>
                <c:formatCode>#,##0</c:formatCode>
                <c:ptCount val="8"/>
                <c:pt idx="0">
                  <c:v>2210</c:v>
                </c:pt>
                <c:pt idx="1">
                  <c:v>2210</c:v>
                </c:pt>
                <c:pt idx="2">
                  <c:v>2150</c:v>
                </c:pt>
                <c:pt idx="3">
                  <c:v>2080</c:v>
                </c:pt>
                <c:pt idx="4">
                  <c:v>1913</c:v>
                </c:pt>
                <c:pt idx="5">
                  <c:v>1840</c:v>
                </c:pt>
                <c:pt idx="6">
                  <c:v>1769</c:v>
                </c:pt>
                <c:pt idx="7">
                  <c:v>1703</c:v>
                </c:pt>
              </c:numCache>
            </c:numRef>
          </c:val>
          <c:smooth val="0"/>
        </c:ser>
        <c:dLbls>
          <c:showLegendKey val="0"/>
          <c:showVal val="0"/>
          <c:showCatName val="0"/>
          <c:showSerName val="0"/>
          <c:showPercent val="0"/>
          <c:showBubbleSize val="0"/>
        </c:dLbls>
        <c:marker val="1"/>
        <c:smooth val="0"/>
        <c:axId val="59904768"/>
        <c:axId val="59906304"/>
      </c:lineChart>
      <c:catAx>
        <c:axId val="59904768"/>
        <c:scaling>
          <c:orientation val="minMax"/>
        </c:scaling>
        <c:delete val="0"/>
        <c:axPos val="b"/>
        <c:numFmt formatCode="General" sourceLinked="1"/>
        <c:majorTickMark val="out"/>
        <c:minorTickMark val="none"/>
        <c:tickLblPos val="low"/>
        <c:spPr>
          <a:ln>
            <a:solidFill>
              <a:srgbClr val="000000"/>
            </a:solidFill>
            <a:prstDash val="solid"/>
          </a:ln>
        </c:spPr>
        <c:crossAx val="59906304"/>
        <c:crosses val="autoZero"/>
        <c:auto val="1"/>
        <c:lblAlgn val="ctr"/>
        <c:lblOffset val="100"/>
        <c:noMultiLvlLbl val="0"/>
      </c:catAx>
      <c:valAx>
        <c:axId val="59906304"/>
        <c:scaling>
          <c:orientation val="minMax"/>
        </c:scaling>
        <c:delete val="0"/>
        <c:axPos val="l"/>
        <c:numFmt formatCode="#,##0" sourceLinked="0"/>
        <c:majorTickMark val="out"/>
        <c:minorTickMark val="none"/>
        <c:tickLblPos val="low"/>
        <c:spPr>
          <a:ln>
            <a:solidFill>
              <a:srgbClr val="000000"/>
            </a:solidFill>
            <a:prstDash val="solid"/>
          </a:ln>
        </c:spPr>
        <c:crossAx val="59904768"/>
        <c:crosses val="autoZero"/>
        <c:crossBetween val="between"/>
      </c:valAx>
      <c:spPr>
        <a:solidFill>
          <a:srgbClr val="FFFFFF"/>
        </a:solidFill>
        <a:ln w="25400">
          <a:noFill/>
        </a:ln>
      </c:spPr>
    </c:plotArea>
    <c:legend>
      <c:legendPos val="b"/>
      <c:layout>
        <c:manualLayout>
          <c:xMode val="edge"/>
          <c:yMode val="edge"/>
          <c:x val="0.31802452934124037"/>
          <c:y val="0.90240022013868515"/>
          <c:w val="0.55471351736552243"/>
          <c:h val="9.7599779861314684E-2"/>
        </c:manualLayout>
      </c:layout>
      <c:overlay val="0"/>
      <c:spPr>
        <a:ln w="25400">
          <a:noFill/>
        </a:ln>
      </c:spPr>
      <c:txPr>
        <a:bodyPr/>
        <a:lstStyle/>
        <a:p>
          <a:pPr rtl="0">
            <a:defRPr sz="800">
              <a:latin typeface="Arial Narrow"/>
              <a:ea typeface="Arial Narrow"/>
              <a:cs typeface="Arial Narrow"/>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Arial Narrow"/>
          <a:ea typeface="Arial Narrow"/>
          <a:cs typeface="Arial Narrow"/>
        </a:defRPr>
      </a:pPr>
      <a:endParaRPr lang="et-EE"/>
    </a:p>
  </c:txPr>
  <c:printSettings>
    <c:headerFooter/>
    <c:pageMargins b="0.750000000000001" l="0.70000000000000062" r="0.70000000000000062" t="0.75000000000000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1"/>
          <c:order val="0"/>
          <c:tx>
            <c:v>Eesti keelt emakeelena mitterääkivate elanike osakaal KOV-is</c:v>
          </c:tx>
          <c:spPr>
            <a:solidFill>
              <a:srgbClr val="7F7E8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SISESTUSVORM'!$D$22,'3 KOV-i SISESTUSVORM'!$H$22)</c:f>
              <c:numCache>
                <c:formatCode>General</c:formatCode>
                <c:ptCount val="2"/>
                <c:pt idx="0">
                  <c:v>2000</c:v>
                </c:pt>
                <c:pt idx="1">
                  <c:v>2011</c:v>
                </c:pt>
              </c:numCache>
              <c:extLst>
                <c:ext xmlns:c15="http://schemas.microsoft.com/office/drawing/2012/chart" uri="{02D57815-91ED-43cb-92C2-25804820EDAC}">
                  <c15:fullRef>
                    <c15:sqref>'3 KOV-i SISESTUSVORM'!$D$22:$K$22</c15:sqref>
                  </c15:fullRef>
                </c:ext>
              </c:extLst>
            </c:numRef>
          </c:cat>
          <c:val>
            <c:numRef>
              <c:f>('3 KOV-i SISESTUSVORM'!$D$50,'3 KOV-i SISESTUSVORM'!$H$50)</c:f>
              <c:numCache>
                <c:formatCode>0%</c:formatCode>
                <c:ptCount val="2"/>
                <c:pt idx="0">
                  <c:v>0.68859523125538635</c:v>
                </c:pt>
                <c:pt idx="1">
                  <c:v>0.71926006528835695</c:v>
                </c:pt>
              </c:numCache>
              <c:extLst>
                <c:ext xmlns:c15="http://schemas.microsoft.com/office/drawing/2012/chart" uri="{02D57815-91ED-43cb-92C2-25804820EDAC}">
                  <c15:fullRef>
                    <c15:sqref>'3 KOV-i SISESTUSVORM'!$D$50:$K$50</c15:sqref>
                  </c15:fullRef>
                </c:ext>
              </c:extLst>
            </c:numRef>
          </c:val>
        </c:ser>
        <c:ser>
          <c:idx val="2"/>
          <c:order val="1"/>
          <c:tx>
            <c:v>Eesti keelt emakeelena mitterääkivate elanike osakaal Eestis kokku</c:v>
          </c:tx>
          <c:spPr>
            <a:solidFill>
              <a:schemeClr val="accent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SISESTUSVORM'!$D$22,'3 KOV-i SISESTUSVORM'!$H$22)</c:f>
              <c:numCache>
                <c:formatCode>General</c:formatCode>
                <c:ptCount val="2"/>
                <c:pt idx="0">
                  <c:v>2000</c:v>
                </c:pt>
                <c:pt idx="1">
                  <c:v>2011</c:v>
                </c:pt>
              </c:numCache>
              <c:extLst>
                <c:ext xmlns:c15="http://schemas.microsoft.com/office/drawing/2012/chart" uri="{02D57815-91ED-43cb-92C2-25804820EDAC}">
                  <c15:fullRef>
                    <c15:sqref>'3 KOV-i SISESTUSVORM'!$D$22:$K$22</c15:sqref>
                  </c15:fullRef>
                </c:ext>
              </c:extLst>
            </c:numRef>
          </c:cat>
          <c:val>
            <c:numRef>
              <c:f>('4 Eesti statistika'!$D$51,'4 Eesti statistika'!$H$51)</c:f>
              <c:numCache>
                <c:formatCode>0%</c:formatCode>
                <c:ptCount val="2"/>
                <c:pt idx="0">
                  <c:v>0.32262321776696112</c:v>
                </c:pt>
                <c:pt idx="1">
                  <c:v>0.31368914825346628</c:v>
                </c:pt>
              </c:numCache>
              <c:extLst>
                <c:ext xmlns:c15="http://schemas.microsoft.com/office/drawing/2012/chart" uri="{02D57815-91ED-43cb-92C2-25804820EDAC}">
                  <c15:fullRef>
                    <c15:sqref>'4 Eesti statistika'!$D$51:$K$51</c15:sqref>
                  </c15:fullRef>
                </c:ext>
              </c:extLst>
            </c:numRef>
          </c:val>
        </c:ser>
        <c:dLbls>
          <c:showLegendKey val="0"/>
          <c:showVal val="0"/>
          <c:showCatName val="0"/>
          <c:showSerName val="0"/>
          <c:showPercent val="0"/>
          <c:showBubbleSize val="0"/>
        </c:dLbls>
        <c:gapWidth val="140"/>
        <c:overlap val="-40"/>
        <c:axId val="117997952"/>
        <c:axId val="117999488"/>
      </c:barChart>
      <c:catAx>
        <c:axId val="117997952"/>
        <c:scaling>
          <c:orientation val="minMax"/>
        </c:scaling>
        <c:delete val="0"/>
        <c:axPos val="b"/>
        <c:numFmt formatCode="General" sourceLinked="1"/>
        <c:majorTickMark val="out"/>
        <c:minorTickMark val="none"/>
        <c:tickLblPos val="low"/>
        <c:spPr>
          <a:ln>
            <a:solidFill>
              <a:srgbClr val="000000"/>
            </a:solidFill>
            <a:prstDash val="solid"/>
          </a:ln>
        </c:spPr>
        <c:crossAx val="117999488"/>
        <c:crosses val="autoZero"/>
        <c:auto val="1"/>
        <c:lblAlgn val="ctr"/>
        <c:lblOffset val="100"/>
        <c:noMultiLvlLbl val="0"/>
      </c:catAx>
      <c:valAx>
        <c:axId val="117999488"/>
        <c:scaling>
          <c:orientation val="minMax"/>
          <c:max val="0.5"/>
          <c:min val="0"/>
        </c:scaling>
        <c:delete val="0"/>
        <c:axPos val="l"/>
        <c:numFmt formatCode="0%" sourceLinked="0"/>
        <c:majorTickMark val="out"/>
        <c:minorTickMark val="none"/>
        <c:tickLblPos val="low"/>
        <c:spPr>
          <a:ln>
            <a:solidFill>
              <a:srgbClr val="000000"/>
            </a:solidFill>
            <a:prstDash val="solid"/>
          </a:ln>
        </c:spPr>
        <c:crossAx val="117997952"/>
        <c:crosses val="autoZero"/>
        <c:crossBetween val="between"/>
        <c:majorUnit val="0.1"/>
        <c:minorUnit val="1.0000000000000005E-2"/>
      </c:valAx>
      <c:spPr>
        <a:solidFill>
          <a:srgbClr val="FFFFFF"/>
        </a:solidFill>
        <a:ln w="25400">
          <a:noFill/>
        </a:ln>
      </c:spPr>
    </c:plotArea>
    <c:legend>
      <c:legendPos val="b"/>
      <c:overlay val="0"/>
      <c:spPr>
        <a:ln w="25400">
          <a:noFill/>
        </a:ln>
      </c:spPr>
      <c:txPr>
        <a:bodyPr/>
        <a:lstStyle/>
        <a:p>
          <a:pPr rtl="0">
            <a:defRPr sz="800">
              <a:latin typeface="Arial Narrow"/>
              <a:ea typeface="Arial Narrow"/>
              <a:cs typeface="Arial Narrow"/>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Arial Narrow"/>
          <a:ea typeface="Arial Narrow"/>
          <a:cs typeface="Arial Narrow"/>
        </a:defRPr>
      </a:pPr>
      <a:endParaRPr lang="et-EE"/>
    </a:p>
  </c:txPr>
  <c:printSettings>
    <c:headerFooter/>
    <c:pageMargins b="0.75000000000000078" l="0.70000000000000062" r="0.70000000000000062" t="0.7500000000000007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t-EE"/>
              <a:t>Haridustase KOV-is</a:t>
            </a:r>
          </a:p>
        </c:rich>
      </c:tx>
      <c:overlay val="0"/>
    </c:title>
    <c:autoTitleDeleted val="0"/>
    <c:pivotFmts>
      <c:pivotFmt>
        <c:idx val="0"/>
        <c:spPr>
          <a:solidFill>
            <a:srgbClr val="7F7E82"/>
          </a:solidFill>
        </c:spPr>
        <c:marker>
          <c:symbol val="none"/>
        </c:marker>
        <c:dLbl>
          <c:idx val="0"/>
          <c:spPr/>
          <c:txPr>
            <a:bodyPr/>
            <a:lstStyle/>
            <a:p>
              <a:pPr>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solidFill>
        </c:spPr>
        <c:marker>
          <c:symbol val="none"/>
        </c:marker>
        <c:dLbl>
          <c:idx val="0"/>
          <c:spPr/>
          <c:txPr>
            <a:bodyPr/>
            <a:lstStyle/>
            <a:p>
              <a:pPr>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3"/>
          </a:solidFill>
        </c:spPr>
        <c:marker>
          <c:symbol val="none"/>
        </c:marker>
        <c:dLbl>
          <c:idx val="0"/>
          <c:spPr/>
          <c:txPr>
            <a:bodyPr/>
            <a:lstStyle/>
            <a:p>
              <a:pPr>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CCCCCC"/>
          </a:solidFill>
        </c:spPr>
        <c:marker>
          <c:symbol val="none"/>
        </c:marker>
        <c:dLbl>
          <c:idx val="0"/>
          <c:spPr/>
          <c:txPr>
            <a:bodyPr/>
            <a:lstStyle/>
            <a:p>
              <a:pPr>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1"/>
          <c:order val="0"/>
          <c:tx>
            <c:strRef>
              <c:f>'5 LPP raport_kontekst'!$B$194</c:f>
              <c:strCache>
                <c:ptCount val="1"/>
                <c:pt idx="0">
                  <c:v>Madal</c:v>
                </c:pt>
              </c:strCache>
            </c:strRef>
          </c:tx>
          <c:spPr>
            <a:solidFill>
              <a:srgbClr val="7F7E8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 LPP raport_kontekst'!$C$193:$D$193</c:f>
              <c:numCache>
                <c:formatCode>General</c:formatCode>
                <c:ptCount val="2"/>
                <c:pt idx="0">
                  <c:v>2000</c:v>
                </c:pt>
                <c:pt idx="1">
                  <c:v>2011</c:v>
                </c:pt>
              </c:numCache>
            </c:numRef>
          </c:cat>
          <c:val>
            <c:numRef>
              <c:f>'5 LPP raport_kontekst'!$C$194:$D$194</c:f>
              <c:numCache>
                <c:formatCode>0%</c:formatCode>
                <c:ptCount val="2"/>
                <c:pt idx="0">
                  <c:v>0.42498369210697978</c:v>
                </c:pt>
                <c:pt idx="1">
                  <c:v>0.31129807692307693</c:v>
                </c:pt>
              </c:numCache>
            </c:numRef>
          </c:val>
        </c:ser>
        <c:ser>
          <c:idx val="2"/>
          <c:order val="1"/>
          <c:tx>
            <c:strRef>
              <c:f>'5 LPP raport_kontekst'!$B$195</c:f>
              <c:strCache>
                <c:ptCount val="1"/>
                <c:pt idx="0">
                  <c:v>Keskmine</c:v>
                </c:pt>
              </c:strCache>
            </c:strRef>
          </c:tx>
          <c:spPr>
            <a:solidFill>
              <a:schemeClr val="accent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 LPP raport_kontekst'!$C$193:$D$193</c:f>
              <c:numCache>
                <c:formatCode>General</c:formatCode>
                <c:ptCount val="2"/>
                <c:pt idx="0">
                  <c:v>2000</c:v>
                </c:pt>
                <c:pt idx="1">
                  <c:v>2011</c:v>
                </c:pt>
              </c:numCache>
            </c:numRef>
          </c:cat>
          <c:val>
            <c:numRef>
              <c:f>'5 LPP raport_kontekst'!$C$195:$D$195</c:f>
              <c:numCache>
                <c:formatCode>0%</c:formatCode>
                <c:ptCount val="2"/>
                <c:pt idx="0">
                  <c:v>0.49151989562948467</c:v>
                </c:pt>
                <c:pt idx="1">
                  <c:v>0.4375</c:v>
                </c:pt>
              </c:numCache>
            </c:numRef>
          </c:val>
        </c:ser>
        <c:ser>
          <c:idx val="0"/>
          <c:order val="2"/>
          <c:tx>
            <c:strRef>
              <c:f>'5 LPP raport_kontekst'!$B$196</c:f>
              <c:strCache>
                <c:ptCount val="1"/>
                <c:pt idx="0">
                  <c:v>Kõrge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 LPP raport_kontekst'!$C$193:$D$193</c:f>
              <c:numCache>
                <c:formatCode>General</c:formatCode>
                <c:ptCount val="2"/>
                <c:pt idx="0">
                  <c:v>2000</c:v>
                </c:pt>
                <c:pt idx="1">
                  <c:v>2011</c:v>
                </c:pt>
              </c:numCache>
            </c:numRef>
          </c:cat>
          <c:val>
            <c:numRef>
              <c:f>'5 LPP raport_kontekst'!$C$196:$D$196</c:f>
              <c:numCache>
                <c:formatCode>0%</c:formatCode>
                <c:ptCount val="2"/>
                <c:pt idx="0">
                  <c:v>8.3496412263535547E-2</c:v>
                </c:pt>
                <c:pt idx="1">
                  <c:v>0.25120192307692307</c:v>
                </c:pt>
              </c:numCache>
            </c:numRef>
          </c:val>
        </c:ser>
        <c:dLbls>
          <c:showLegendKey val="0"/>
          <c:showVal val="0"/>
          <c:showCatName val="0"/>
          <c:showSerName val="0"/>
          <c:showPercent val="0"/>
          <c:showBubbleSize val="0"/>
        </c:dLbls>
        <c:gapWidth val="55"/>
        <c:overlap val="100"/>
        <c:axId val="118066560"/>
        <c:axId val="118084736"/>
      </c:barChart>
      <c:catAx>
        <c:axId val="118066560"/>
        <c:scaling>
          <c:orientation val="minMax"/>
        </c:scaling>
        <c:delete val="0"/>
        <c:axPos val="b"/>
        <c:numFmt formatCode="General" sourceLinked="1"/>
        <c:majorTickMark val="none"/>
        <c:minorTickMark val="none"/>
        <c:tickLblPos val="low"/>
        <c:spPr>
          <a:ln>
            <a:solidFill>
              <a:srgbClr val="000000"/>
            </a:solidFill>
            <a:prstDash val="solid"/>
          </a:ln>
        </c:spPr>
        <c:crossAx val="118084736"/>
        <c:crosses val="autoZero"/>
        <c:auto val="1"/>
        <c:lblAlgn val="ctr"/>
        <c:lblOffset val="100"/>
        <c:noMultiLvlLbl val="0"/>
      </c:catAx>
      <c:valAx>
        <c:axId val="118084736"/>
        <c:scaling>
          <c:orientation val="minMax"/>
        </c:scaling>
        <c:delete val="0"/>
        <c:axPos val="l"/>
        <c:majorGridlines/>
        <c:numFmt formatCode="0%" sourceLinked="0"/>
        <c:majorTickMark val="none"/>
        <c:minorTickMark val="none"/>
        <c:tickLblPos val="low"/>
        <c:spPr>
          <a:ln>
            <a:solidFill>
              <a:srgbClr val="000000"/>
            </a:solidFill>
            <a:prstDash val="solid"/>
          </a:ln>
        </c:spPr>
        <c:crossAx val="118066560"/>
        <c:crosses val="autoZero"/>
        <c:crossBetween val="between"/>
        <c:majorUnit val="0.2"/>
      </c:valAx>
      <c:spPr>
        <a:solidFill>
          <a:srgbClr val="FFFFFF"/>
        </a:solidFill>
        <a:ln w="25400">
          <a:noFill/>
        </a:ln>
      </c:spPr>
    </c:plotArea>
    <c:legend>
      <c:legendPos val="r"/>
      <c:overlay val="0"/>
      <c:spPr>
        <a:ln w="25400">
          <a:noFill/>
        </a:ln>
      </c:spPr>
      <c:txPr>
        <a:bodyPr/>
        <a:lstStyle/>
        <a:p>
          <a:pPr rtl="0">
            <a:defRPr/>
          </a:pPr>
          <a:endParaRPr lang="et-EE"/>
        </a:p>
      </c:txPr>
    </c:legend>
    <c:plotVisOnly val="1"/>
    <c:dispBlanksAs val="gap"/>
    <c:showDLblsOverMax val="0"/>
  </c:chart>
  <c:spPr>
    <a:ln w="25400">
      <a:noFill/>
    </a:ln>
  </c:spPr>
  <c:txPr>
    <a:bodyPr/>
    <a:lstStyle/>
    <a:p>
      <a:pPr>
        <a:defRPr sz="800" b="0">
          <a:solidFill>
            <a:srgbClr val="000000"/>
          </a:solidFill>
          <a:latin typeface="EYInterstate Light" panose="02000506000000020004" pitchFamily="2" charset="0"/>
          <a:ea typeface="Arial Narrow"/>
          <a:cs typeface="Arial Narrow"/>
        </a:defRPr>
      </a:pPr>
      <a:endParaRPr lang="et-EE"/>
    </a:p>
  </c:txPr>
  <c:printSettings>
    <c:headerFooter/>
    <c:pageMargins b="0.75000000000000078" l="0.70000000000000062" r="0.70000000000000062" t="0.7500000000000007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t-EE"/>
              <a:t>Haridustase Eestis</a:t>
            </a:r>
          </a:p>
        </c:rich>
      </c:tx>
      <c:layout>
        <c:manualLayout>
          <c:xMode val="edge"/>
          <c:yMode val="edge"/>
          <c:x val="0.34437489063867077"/>
          <c:y val="2.2256469535099153E-2"/>
        </c:manualLayout>
      </c:layout>
      <c:overlay val="0"/>
    </c:title>
    <c:autoTitleDeleted val="0"/>
    <c:pivotFmts>
      <c:pivotFmt>
        <c:idx val="0"/>
        <c:spPr>
          <a:solidFill>
            <a:srgbClr val="7F7E82"/>
          </a:solidFill>
        </c:spPr>
        <c:marker>
          <c:symbol val="none"/>
        </c:marker>
        <c:dLbl>
          <c:idx val="0"/>
          <c:spPr/>
          <c:txPr>
            <a:bodyPr/>
            <a:lstStyle/>
            <a:p>
              <a:pPr>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solidFill>
        </c:spPr>
        <c:marker>
          <c:symbol val="none"/>
        </c:marker>
        <c:dLbl>
          <c:idx val="0"/>
          <c:spPr/>
          <c:txPr>
            <a:bodyPr/>
            <a:lstStyle/>
            <a:p>
              <a:pPr>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3"/>
          </a:solidFill>
        </c:spPr>
        <c:marker>
          <c:symbol val="none"/>
        </c:marker>
        <c:dLbl>
          <c:idx val="0"/>
          <c:spPr/>
          <c:txPr>
            <a:bodyPr/>
            <a:lstStyle/>
            <a:p>
              <a:pPr>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CCCCCC"/>
          </a:solidFill>
        </c:spPr>
        <c:marker>
          <c:symbol val="none"/>
        </c:marker>
        <c:dLbl>
          <c:idx val="0"/>
          <c:spPr/>
          <c:txPr>
            <a:bodyPr/>
            <a:lstStyle/>
            <a:p>
              <a:pPr>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percentStacked"/>
        <c:varyColors val="0"/>
        <c:ser>
          <c:idx val="1"/>
          <c:order val="0"/>
          <c:tx>
            <c:strRef>
              <c:f>'5 LPP raport_kontekst'!$B$194</c:f>
              <c:strCache>
                <c:ptCount val="1"/>
                <c:pt idx="0">
                  <c:v>Madal</c:v>
                </c:pt>
              </c:strCache>
            </c:strRef>
          </c:tx>
          <c:spPr>
            <a:solidFill>
              <a:srgbClr val="7F7E8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 LPP raport_kontekst'!$H$193:$I$193</c:f>
              <c:numCache>
                <c:formatCode>General</c:formatCode>
                <c:ptCount val="2"/>
                <c:pt idx="0">
                  <c:v>2000</c:v>
                </c:pt>
                <c:pt idx="1">
                  <c:v>2011</c:v>
                </c:pt>
              </c:numCache>
            </c:numRef>
          </c:cat>
          <c:val>
            <c:numRef>
              <c:f>'5 LPP raport_kontekst'!$H$194:$I$194</c:f>
              <c:numCache>
                <c:formatCode>0%</c:formatCode>
                <c:ptCount val="2"/>
                <c:pt idx="0">
                  <c:v>0.39196661372014263</c:v>
                </c:pt>
                <c:pt idx="1">
                  <c:v>0.29023763173675332</c:v>
                </c:pt>
              </c:numCache>
            </c:numRef>
          </c:val>
        </c:ser>
        <c:ser>
          <c:idx val="2"/>
          <c:order val="1"/>
          <c:tx>
            <c:strRef>
              <c:f>'5 LPP raport_kontekst'!$B$195</c:f>
              <c:strCache>
                <c:ptCount val="1"/>
                <c:pt idx="0">
                  <c:v>Keskmine</c:v>
                </c:pt>
              </c:strCache>
            </c:strRef>
          </c:tx>
          <c:spPr>
            <a:solidFill>
              <a:schemeClr val="accent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 LPP raport_kontekst'!$H$193:$I$193</c:f>
              <c:numCache>
                <c:formatCode>General</c:formatCode>
                <c:ptCount val="2"/>
                <c:pt idx="0">
                  <c:v>2000</c:v>
                </c:pt>
                <c:pt idx="1">
                  <c:v>2011</c:v>
                </c:pt>
              </c:numCache>
            </c:numRef>
          </c:cat>
          <c:val>
            <c:numRef>
              <c:f>'5 LPP raport_kontekst'!$H$195:$I$195</c:f>
              <c:numCache>
                <c:formatCode>0%</c:formatCode>
                <c:ptCount val="2"/>
                <c:pt idx="0">
                  <c:v>0.4774577676546688</c:v>
                </c:pt>
                <c:pt idx="1">
                  <c:v>0.40879763229948668</c:v>
                </c:pt>
              </c:numCache>
            </c:numRef>
          </c:val>
        </c:ser>
        <c:ser>
          <c:idx val="0"/>
          <c:order val="2"/>
          <c:tx>
            <c:strRef>
              <c:f>'5 LPP raport_kontekst'!$B$196</c:f>
              <c:strCache>
                <c:ptCount val="1"/>
                <c:pt idx="0">
                  <c:v>Kõrge</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'5 LPP raport_kontekst'!$H$193:$I$193</c:f>
              <c:numCache>
                <c:formatCode>General</c:formatCode>
                <c:ptCount val="2"/>
                <c:pt idx="0">
                  <c:v>2000</c:v>
                </c:pt>
                <c:pt idx="1">
                  <c:v>2011</c:v>
                </c:pt>
              </c:numCache>
            </c:numRef>
          </c:cat>
          <c:val>
            <c:numRef>
              <c:f>'5 LPP raport_kontekst'!$H$196:$I$196</c:f>
              <c:numCache>
                <c:formatCode>0%</c:formatCode>
                <c:ptCount val="2"/>
                <c:pt idx="0">
                  <c:v>0.13057561862518857</c:v>
                </c:pt>
                <c:pt idx="1">
                  <c:v>0.30096473596376</c:v>
                </c:pt>
              </c:numCache>
            </c:numRef>
          </c:val>
        </c:ser>
        <c:dLbls>
          <c:showLegendKey val="0"/>
          <c:showVal val="0"/>
          <c:showCatName val="0"/>
          <c:showSerName val="0"/>
          <c:showPercent val="0"/>
          <c:showBubbleSize val="0"/>
        </c:dLbls>
        <c:gapWidth val="55"/>
        <c:overlap val="100"/>
        <c:axId val="118397952"/>
        <c:axId val="118412032"/>
      </c:barChart>
      <c:catAx>
        <c:axId val="118397952"/>
        <c:scaling>
          <c:orientation val="minMax"/>
        </c:scaling>
        <c:delete val="0"/>
        <c:axPos val="b"/>
        <c:numFmt formatCode="General" sourceLinked="1"/>
        <c:majorTickMark val="none"/>
        <c:minorTickMark val="none"/>
        <c:tickLblPos val="low"/>
        <c:spPr>
          <a:ln>
            <a:solidFill>
              <a:srgbClr val="000000"/>
            </a:solidFill>
            <a:prstDash val="solid"/>
          </a:ln>
        </c:spPr>
        <c:crossAx val="118412032"/>
        <c:crosses val="autoZero"/>
        <c:auto val="1"/>
        <c:lblAlgn val="ctr"/>
        <c:lblOffset val="100"/>
        <c:noMultiLvlLbl val="0"/>
      </c:catAx>
      <c:valAx>
        <c:axId val="118412032"/>
        <c:scaling>
          <c:orientation val="minMax"/>
        </c:scaling>
        <c:delete val="0"/>
        <c:axPos val="l"/>
        <c:majorGridlines/>
        <c:numFmt formatCode="0%" sourceLinked="0"/>
        <c:majorTickMark val="none"/>
        <c:minorTickMark val="none"/>
        <c:tickLblPos val="low"/>
        <c:spPr>
          <a:ln>
            <a:solidFill>
              <a:srgbClr val="000000"/>
            </a:solidFill>
            <a:prstDash val="solid"/>
          </a:ln>
        </c:spPr>
        <c:crossAx val="118397952"/>
        <c:crosses val="autoZero"/>
        <c:crossBetween val="between"/>
        <c:majorUnit val="0.2"/>
      </c:valAx>
      <c:spPr>
        <a:solidFill>
          <a:srgbClr val="FFFFFF"/>
        </a:solidFill>
        <a:ln w="25400">
          <a:noFill/>
        </a:ln>
      </c:spPr>
    </c:plotArea>
    <c:legend>
      <c:legendPos val="r"/>
      <c:overlay val="0"/>
      <c:spPr>
        <a:ln w="25400">
          <a:noFill/>
        </a:ln>
      </c:spPr>
      <c:txPr>
        <a:bodyPr/>
        <a:lstStyle/>
        <a:p>
          <a:pPr rtl="0">
            <a:defRPr/>
          </a:pPr>
          <a:endParaRPr lang="et-EE"/>
        </a:p>
      </c:txPr>
    </c:legend>
    <c:plotVisOnly val="1"/>
    <c:dispBlanksAs val="gap"/>
    <c:showDLblsOverMax val="0"/>
  </c:chart>
  <c:spPr>
    <a:ln w="25400">
      <a:noFill/>
    </a:ln>
  </c:spPr>
  <c:txPr>
    <a:bodyPr/>
    <a:lstStyle/>
    <a:p>
      <a:pPr>
        <a:defRPr sz="800" b="0">
          <a:solidFill>
            <a:srgbClr val="000000"/>
          </a:solidFill>
          <a:latin typeface="EYInterstate Light" panose="02000506000000020004" pitchFamily="2" charset="0"/>
          <a:ea typeface="Arial Narrow"/>
          <a:cs typeface="Arial Narrow"/>
        </a:defRPr>
      </a:pPr>
      <a:endParaRPr lang="et-EE"/>
    </a:p>
  </c:txPr>
  <c:printSettings>
    <c:headerFooter/>
    <c:pageMargins b="0.75000000000000078" l="0.70000000000000062" r="0.70000000000000062" t="0.750000000000000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1"/>
          <c:order val="0"/>
          <c:tx>
            <c:v>Rändesaldo KOV-is</c:v>
          </c:tx>
          <c:spPr>
            <a:ln w="19050">
              <a:solidFill>
                <a:srgbClr val="646464"/>
              </a:solidFill>
              <a:prstDash val="solid"/>
            </a:ln>
          </c:spPr>
          <c:marker>
            <c:symbol val="square"/>
            <c:size val="5"/>
            <c:spPr>
              <a:solidFill>
                <a:schemeClr val="accent1"/>
              </a:solidFill>
              <a:ln>
                <a:noFill/>
              </a:ln>
            </c:spPr>
          </c:marker>
          <c:cat>
            <c:numRef>
              <c:f>'3 KOV-i SISESTUSVORM'!$D$27:$K$27</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SISESTUSVORM'!$D$32:$J$32</c:f>
              <c:numCache>
                <c:formatCode>General</c:formatCode>
                <c:ptCount val="7"/>
                <c:pt idx="0">
                  <c:v>-12</c:v>
                </c:pt>
                <c:pt idx="1">
                  <c:v>-21</c:v>
                </c:pt>
                <c:pt idx="2">
                  <c:v>-82</c:v>
                </c:pt>
                <c:pt idx="3">
                  <c:v>-46</c:v>
                </c:pt>
                <c:pt idx="4">
                  <c:v>-86</c:v>
                </c:pt>
                <c:pt idx="5">
                  <c:v>-45</c:v>
                </c:pt>
                <c:pt idx="6">
                  <c:v>-19</c:v>
                </c:pt>
              </c:numCache>
            </c:numRef>
          </c:val>
          <c:smooth val="0"/>
          <c:extLst/>
        </c:ser>
        <c:dLbls>
          <c:showLegendKey val="0"/>
          <c:showVal val="0"/>
          <c:showCatName val="0"/>
          <c:showSerName val="0"/>
          <c:showPercent val="0"/>
          <c:showBubbleSize val="0"/>
        </c:dLbls>
        <c:marker val="1"/>
        <c:smooth val="0"/>
        <c:axId val="118169984"/>
        <c:axId val="118171904"/>
      </c:lineChart>
      <c:catAx>
        <c:axId val="118169984"/>
        <c:scaling>
          <c:orientation val="minMax"/>
        </c:scaling>
        <c:delete val="0"/>
        <c:axPos val="b"/>
        <c:numFmt formatCode="General" sourceLinked="1"/>
        <c:majorTickMark val="none"/>
        <c:minorTickMark val="none"/>
        <c:tickLblPos val="low"/>
        <c:spPr>
          <a:ln>
            <a:solidFill>
              <a:srgbClr val="000000"/>
            </a:solidFill>
            <a:prstDash val="solid"/>
          </a:ln>
        </c:spPr>
        <c:crossAx val="118171904"/>
        <c:crosses val="autoZero"/>
        <c:auto val="1"/>
        <c:lblAlgn val="ctr"/>
        <c:lblOffset val="100"/>
        <c:noMultiLvlLbl val="0"/>
      </c:catAx>
      <c:valAx>
        <c:axId val="118171904"/>
        <c:scaling>
          <c:orientation val="minMax"/>
        </c:scaling>
        <c:delete val="0"/>
        <c:axPos val="l"/>
        <c:majorGridlines/>
        <c:title>
          <c:tx>
            <c:rich>
              <a:bodyPr/>
              <a:lstStyle/>
              <a:p>
                <a:pPr>
                  <a:defRPr/>
                </a:pPr>
                <a:r>
                  <a:rPr lang="et-EE"/>
                  <a:t>inimeste</a:t>
                </a:r>
                <a:r>
                  <a:rPr lang="et-EE" baseline="0"/>
                  <a:t> arv</a:t>
                </a:r>
                <a:endParaRPr lang="et-EE"/>
              </a:p>
            </c:rich>
          </c:tx>
          <c:overlay val="0"/>
        </c:title>
        <c:numFmt formatCode="#,##0" sourceLinked="0"/>
        <c:majorTickMark val="none"/>
        <c:minorTickMark val="none"/>
        <c:tickLblPos val="low"/>
        <c:spPr>
          <a:ln w="9525">
            <a:noFill/>
          </a:ln>
        </c:spPr>
        <c:crossAx val="118169984"/>
        <c:crosses val="autoZero"/>
        <c:crossBetween val="between"/>
      </c:valAx>
      <c:spPr>
        <a:solidFill>
          <a:srgbClr val="FFFFFF"/>
        </a:solidFill>
        <a:ln w="25400">
          <a:noFill/>
        </a:ln>
      </c:spPr>
    </c:plotArea>
    <c:legend>
      <c:legendPos val="b"/>
      <c:overlay val="0"/>
      <c:spPr>
        <a:ln w="25400">
          <a:noFill/>
        </a:ln>
      </c:spPr>
      <c:txPr>
        <a:bodyPr/>
        <a:lstStyle/>
        <a:p>
          <a:pPr rtl="0">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EYInterstate Light" panose="02000506000000020004" pitchFamily="2" charset="0"/>
          <a:ea typeface="Arial Narrow"/>
          <a:cs typeface="Arial Narrow"/>
        </a:defRPr>
      </a:pPr>
      <a:endParaRPr lang="et-EE"/>
    </a:p>
  </c:txPr>
  <c:printSettings>
    <c:headerFooter/>
    <c:pageMargins b="0.750000000000001" l="0.70000000000000062" r="0.70000000000000062" t="0.75000000000000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t-EE"/>
              <a:t>Laste osakaal rahvastikust</a:t>
            </a:r>
          </a:p>
        </c:rich>
      </c:tx>
      <c:overlay val="0"/>
    </c:title>
    <c:autoTitleDeleted val="0"/>
    <c:plotArea>
      <c:layout>
        <c:manualLayout>
          <c:layoutTarget val="inner"/>
          <c:xMode val="edge"/>
          <c:yMode val="edge"/>
          <c:x val="6.6282686886361422E-2"/>
          <c:y val="4.2575376194321682E-2"/>
          <c:w val="0.92993727635897439"/>
          <c:h val="0.7720655918819751"/>
        </c:manualLayout>
      </c:layout>
      <c:lineChart>
        <c:grouping val="standard"/>
        <c:varyColors val="0"/>
        <c:ser>
          <c:idx val="1"/>
          <c:order val="0"/>
          <c:tx>
            <c:v>Laste osakaal rahvastikust KOV-is</c:v>
          </c:tx>
          <c:spPr>
            <a:ln w="19050">
              <a:solidFill>
                <a:srgbClr val="646464"/>
              </a:solidFill>
              <a:prstDash val="solid"/>
            </a:ln>
          </c:spPr>
          <c:marker>
            <c:symbol val="square"/>
            <c:size val="5"/>
            <c:spPr>
              <a:solidFill>
                <a:schemeClr val="accent1"/>
              </a:solidFill>
              <a:ln>
                <a:noFill/>
              </a:ln>
            </c:spPr>
          </c:marker>
          <c:dLbls>
            <c:dLbl>
              <c:idx val="0"/>
              <c:layout>
                <c:manualLayout>
                  <c:x val="-4.6013414989792979E-2"/>
                  <c:y val="-5.600650559099895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3.9840575483620237E-2"/>
                  <c:y val="-5.600650559099895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4.1898188652344313E-2"/>
                  <c:y val="-6.904643704408383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4.8611516153073504E-3"/>
                  <c:y val="-5.6006505590998956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SISESTUSVORM'!$H$21:$K$21</c:f>
              <c:numCache>
                <c:formatCode>0%</c:formatCode>
                <c:ptCount val="4"/>
                <c:pt idx="0">
                  <c:v>0.15625</c:v>
                </c:pt>
                <c:pt idx="1">
                  <c:v>0.1556842867487328</c:v>
                </c:pt>
                <c:pt idx="2">
                  <c:v>0.15760266370699222</c:v>
                </c:pt>
                <c:pt idx="3">
                  <c:v>0.15722326454033772</c:v>
                </c:pt>
              </c:numCache>
            </c:numRef>
          </c:val>
          <c:smooth val="0"/>
        </c:ser>
        <c:ser>
          <c:idx val="2"/>
          <c:order val="1"/>
          <c:tx>
            <c:v>Laste osakaal rahvastikust Eestis</c:v>
          </c:tx>
          <c:spPr>
            <a:ln w="19050">
              <a:solidFill>
                <a:srgbClr val="FFD200"/>
              </a:solidFill>
              <a:prstDash val="solid"/>
            </a:ln>
          </c:spPr>
          <c:marker>
            <c:spPr>
              <a:solidFill>
                <a:schemeClr val="accent2"/>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'4 Eesti statistika'!$H$22:$K$22</c:f>
              <c:numCache>
                <c:formatCode>0%</c:formatCode>
                <c:ptCount val="4"/>
                <c:pt idx="0">
                  <c:v>0.18401665538549536</c:v>
                </c:pt>
                <c:pt idx="1">
                  <c:v>0.18459006161309038</c:v>
                </c:pt>
                <c:pt idx="2">
                  <c:v>0.18516224495922312</c:v>
                </c:pt>
                <c:pt idx="3">
                  <c:v>0.1861024876053762</c:v>
                </c:pt>
              </c:numCache>
            </c:numRef>
          </c:val>
          <c:smooth val="0"/>
        </c:ser>
        <c:dLbls>
          <c:showLegendKey val="0"/>
          <c:showVal val="0"/>
          <c:showCatName val="0"/>
          <c:showSerName val="0"/>
          <c:showPercent val="0"/>
          <c:showBubbleSize val="0"/>
        </c:dLbls>
        <c:marker val="1"/>
        <c:smooth val="0"/>
        <c:axId val="118226944"/>
        <c:axId val="118228480"/>
      </c:lineChart>
      <c:catAx>
        <c:axId val="118226944"/>
        <c:scaling>
          <c:orientation val="minMax"/>
        </c:scaling>
        <c:delete val="0"/>
        <c:axPos val="b"/>
        <c:numFmt formatCode="General" sourceLinked="1"/>
        <c:majorTickMark val="out"/>
        <c:minorTickMark val="none"/>
        <c:tickLblPos val="low"/>
        <c:spPr>
          <a:ln>
            <a:solidFill>
              <a:srgbClr val="000000"/>
            </a:solidFill>
            <a:prstDash val="solid"/>
          </a:ln>
        </c:spPr>
        <c:crossAx val="118228480"/>
        <c:crosses val="autoZero"/>
        <c:auto val="1"/>
        <c:lblAlgn val="ctr"/>
        <c:lblOffset val="100"/>
        <c:noMultiLvlLbl val="0"/>
      </c:catAx>
      <c:valAx>
        <c:axId val="118228480"/>
        <c:scaling>
          <c:orientation val="minMax"/>
          <c:max val="0.30000000000000032"/>
          <c:min val="0.1"/>
        </c:scaling>
        <c:delete val="0"/>
        <c:axPos val="l"/>
        <c:numFmt formatCode="0%" sourceLinked="0"/>
        <c:majorTickMark val="out"/>
        <c:minorTickMark val="none"/>
        <c:tickLblPos val="low"/>
        <c:spPr>
          <a:ln>
            <a:solidFill>
              <a:srgbClr val="000000"/>
            </a:solidFill>
            <a:prstDash val="solid"/>
          </a:ln>
        </c:spPr>
        <c:crossAx val="118226944"/>
        <c:crosses val="autoZero"/>
        <c:crossBetween val="between"/>
        <c:majorUnit val="0.1"/>
      </c:valAx>
      <c:spPr>
        <a:solidFill>
          <a:srgbClr val="FFFFFF"/>
        </a:solidFill>
        <a:ln w="25400">
          <a:noFill/>
        </a:ln>
      </c:spPr>
    </c:plotArea>
    <c:legend>
      <c:legendPos val="b"/>
      <c:layout>
        <c:manualLayout>
          <c:xMode val="edge"/>
          <c:yMode val="edge"/>
          <c:x val="6.6995722756877624E-2"/>
          <c:y val="0.90240022013868515"/>
          <c:w val="0.80442532646382225"/>
          <c:h val="9.7599779861314684E-2"/>
        </c:manualLayout>
      </c:layout>
      <c:overlay val="0"/>
      <c:spPr>
        <a:ln w="25400">
          <a:noFill/>
        </a:ln>
      </c:spPr>
      <c:txPr>
        <a:bodyPr/>
        <a:lstStyle/>
        <a:p>
          <a:pPr rtl="0">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EYInterstate Light" panose="02000506000000020004" pitchFamily="2" charset="0"/>
          <a:ea typeface="Arial Narrow"/>
          <a:cs typeface="Arial Narrow"/>
        </a:defRPr>
      </a:pPr>
      <a:endParaRPr lang="et-EE"/>
    </a:p>
  </c:txPr>
  <c:printSettings>
    <c:headerFooter/>
    <c:pageMargins b="0.750000000000001" l="0.70000000000000062" r="0.70000000000000062" t="0.75000000000000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8367658154725924E-2"/>
          <c:y val="2.9535444741236941E-2"/>
          <c:w val="0.90518722880835956"/>
          <c:h val="0.73946576324926327"/>
        </c:manualLayout>
      </c:layout>
      <c:lineChart>
        <c:grouping val="standard"/>
        <c:varyColors val="0"/>
        <c:ser>
          <c:idx val="1"/>
          <c:order val="0"/>
          <c:tx>
            <c:v>Iibe kordaja KOV-is</c:v>
          </c:tx>
          <c:spPr>
            <a:ln w="19050">
              <a:solidFill>
                <a:srgbClr val="646464"/>
              </a:solidFill>
              <a:prstDash val="solid"/>
            </a:ln>
          </c:spPr>
          <c:marker>
            <c:symbol val="square"/>
            <c:size val="5"/>
            <c:spPr>
              <a:solidFill>
                <a:schemeClr val="accent1"/>
              </a:solidFill>
              <a:ln>
                <a:noFill/>
              </a:ln>
            </c:spPr>
          </c:marker>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SISESTUSVORM'!$D$45:$J$45</c:f>
              <c:numCache>
                <c:formatCode>0.0</c:formatCode>
                <c:ptCount val="7"/>
                <c:pt idx="0">
                  <c:v>-10</c:v>
                </c:pt>
                <c:pt idx="1">
                  <c:v>-0.62695924764890287</c:v>
                </c:pt>
                <c:pt idx="2">
                  <c:v>-6.0317460317460316</c:v>
                </c:pt>
                <c:pt idx="3">
                  <c:v>-3.908794788273616</c:v>
                </c:pt>
                <c:pt idx="4">
                  <c:v>-10.182584269662922</c:v>
                </c:pt>
                <c:pt idx="5">
                  <c:v>-5.068790731354091</c:v>
                </c:pt>
                <c:pt idx="6">
                  <c:v>-7.0292267850536447</c:v>
                </c:pt>
              </c:numCache>
            </c:numRef>
          </c:val>
          <c:smooth val="0"/>
        </c:ser>
        <c:ser>
          <c:idx val="2"/>
          <c:order val="1"/>
          <c:tx>
            <c:v>Iibe kordaja Eestis keskmiselt</c:v>
          </c:tx>
          <c:spPr>
            <a:ln w="19050">
              <a:solidFill>
                <a:srgbClr val="FFD200"/>
              </a:solidFill>
              <a:prstDash val="solid"/>
            </a:ln>
          </c:spPr>
          <c:marker>
            <c:spPr>
              <a:solidFill>
                <a:schemeClr val="accent2"/>
              </a:solidFill>
              <a:ln>
                <a:noFill/>
              </a:ln>
            </c:spPr>
          </c:marker>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'4 Eesti statistika'!$D$46:$J$46</c:f>
              <c:numCache>
                <c:formatCode>0.00</c:formatCode>
                <c:ptCount val="7"/>
                <c:pt idx="0">
                  <c:v>-0.48339858342548037</c:v>
                </c:pt>
                <c:pt idx="1">
                  <c:v>-0.23807028313893422</c:v>
                </c:pt>
                <c:pt idx="2">
                  <c:v>2.6250853152727464E-2</c:v>
                </c:pt>
                <c:pt idx="3">
                  <c:v>-0.42492065640840515</c:v>
                </c:pt>
                <c:pt idx="4">
                  <c:v>-1.0519031977404454</c:v>
                </c:pt>
                <c:pt idx="5">
                  <c:v>-1.297556231224066</c:v>
                </c:pt>
                <c:pt idx="6">
                  <c:v>-1.4690470345845439</c:v>
                </c:pt>
              </c:numCache>
            </c:numRef>
          </c:val>
          <c:smooth val="0"/>
        </c:ser>
        <c:dLbls>
          <c:showLegendKey val="0"/>
          <c:showVal val="0"/>
          <c:showCatName val="0"/>
          <c:showSerName val="0"/>
          <c:showPercent val="0"/>
          <c:showBubbleSize val="0"/>
        </c:dLbls>
        <c:marker val="1"/>
        <c:smooth val="0"/>
        <c:axId val="118274688"/>
        <c:axId val="118284672"/>
      </c:lineChart>
      <c:catAx>
        <c:axId val="118274688"/>
        <c:scaling>
          <c:orientation val="minMax"/>
        </c:scaling>
        <c:delete val="0"/>
        <c:axPos val="b"/>
        <c:numFmt formatCode="General" sourceLinked="1"/>
        <c:majorTickMark val="out"/>
        <c:minorTickMark val="none"/>
        <c:tickLblPos val="low"/>
        <c:spPr>
          <a:ln>
            <a:solidFill>
              <a:srgbClr val="000000"/>
            </a:solidFill>
            <a:prstDash val="solid"/>
          </a:ln>
        </c:spPr>
        <c:crossAx val="118284672"/>
        <c:crosses val="autoZero"/>
        <c:auto val="1"/>
        <c:lblAlgn val="ctr"/>
        <c:lblOffset val="100"/>
        <c:noMultiLvlLbl val="0"/>
      </c:catAx>
      <c:valAx>
        <c:axId val="118284672"/>
        <c:scaling>
          <c:orientation val="minMax"/>
        </c:scaling>
        <c:delete val="0"/>
        <c:axPos val="l"/>
        <c:numFmt formatCode="#,##0.0" sourceLinked="0"/>
        <c:majorTickMark val="out"/>
        <c:minorTickMark val="none"/>
        <c:tickLblPos val="low"/>
        <c:spPr>
          <a:ln>
            <a:solidFill>
              <a:srgbClr val="000000"/>
            </a:solidFill>
            <a:prstDash val="solid"/>
          </a:ln>
        </c:spPr>
        <c:crossAx val="118274688"/>
        <c:crosses val="autoZero"/>
        <c:crossBetween val="between"/>
        <c:majorUnit val="0.5"/>
      </c:valAx>
      <c:spPr>
        <a:solidFill>
          <a:srgbClr val="FFFFFF"/>
        </a:solidFill>
        <a:ln w="25400">
          <a:noFill/>
        </a:ln>
      </c:spPr>
    </c:plotArea>
    <c:legend>
      <c:legendPos val="b"/>
      <c:layout>
        <c:manualLayout>
          <c:xMode val="edge"/>
          <c:yMode val="edge"/>
          <c:x val="0.26002371724060247"/>
          <c:y val="0.88936028868560046"/>
          <c:w val="0.47170252564901682"/>
          <c:h val="9.7599779861314684E-2"/>
        </c:manualLayout>
      </c:layout>
      <c:overlay val="0"/>
      <c:spPr>
        <a:ln w="25400">
          <a:noFill/>
        </a:ln>
      </c:spPr>
      <c:txPr>
        <a:bodyPr/>
        <a:lstStyle/>
        <a:p>
          <a:pPr rtl="0">
            <a:defRPr sz="800">
              <a:latin typeface="Arial Narrow"/>
              <a:ea typeface="Arial Narrow"/>
              <a:cs typeface="Arial Narrow"/>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Arial Narrow"/>
          <a:ea typeface="Arial Narrow"/>
          <a:cs typeface="Arial Narrow"/>
        </a:defRPr>
      </a:pPr>
      <a:endParaRPr lang="et-EE"/>
    </a:p>
  </c:txPr>
  <c:printSettings>
    <c:headerFooter/>
    <c:pageMargins b="0.750000000000001" l="0.70000000000000062" r="0.70000000000000062" t="0.75000000000000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Leibkondade struktuur Eestis</a:t>
            </a:r>
          </a:p>
        </c:rich>
      </c:tx>
      <c:layout>
        <c:manualLayout>
          <c:xMode val="edge"/>
          <c:yMode val="edge"/>
          <c:x val="0.35885323806822822"/>
          <c:y val="3.1418037020837841E-2"/>
        </c:manualLayout>
      </c:layout>
      <c:overlay val="0"/>
    </c:title>
    <c:autoTitleDeleted val="0"/>
    <c:pivotFmts>
      <c:pivotFmt>
        <c:idx val="0"/>
        <c:spPr>
          <a:solidFill>
            <a:srgbClr val="7F7E82"/>
          </a:solidFill>
        </c:spPr>
        <c:marker>
          <c:symbol val="none"/>
        </c:marker>
        <c:dLbl>
          <c:idx val="0"/>
          <c:spPr/>
          <c:txPr>
            <a:bodyPr/>
            <a:lstStyle/>
            <a:p>
              <a:pPr>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solidFill>
        </c:spPr>
        <c:marker>
          <c:symbol val="none"/>
        </c:marker>
        <c:dLbl>
          <c:idx val="0"/>
          <c:spPr/>
          <c:txPr>
            <a:bodyPr/>
            <a:lstStyle/>
            <a:p>
              <a:pPr>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3"/>
          </a:solidFill>
        </c:spPr>
        <c:marker>
          <c:symbol val="none"/>
        </c:marker>
        <c:dLbl>
          <c:idx val="0"/>
          <c:spPr/>
          <c:txPr>
            <a:bodyPr/>
            <a:lstStyle/>
            <a:p>
              <a:pPr>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CCCCCC"/>
          </a:solidFill>
        </c:spPr>
        <c:marker>
          <c:symbol val="none"/>
        </c:marker>
        <c:dLbl>
          <c:idx val="0"/>
          <c:spPr/>
          <c:txPr>
            <a:bodyPr/>
            <a:lstStyle/>
            <a:p>
              <a:pPr>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057174103237103"/>
          <c:y val="0.15146363523015821"/>
          <c:w val="0.86887270341207412"/>
          <c:h val="0.62197372561515063"/>
        </c:manualLayout>
      </c:layout>
      <c:barChart>
        <c:barDir val="col"/>
        <c:grouping val="percentStacked"/>
        <c:varyColors val="0"/>
        <c:ser>
          <c:idx val="1"/>
          <c:order val="0"/>
          <c:tx>
            <c:strRef>
              <c:f>'4 Eesti statistika'!$C$24</c:f>
              <c:strCache>
                <c:ptCount val="1"/>
                <c:pt idx="0">
                  <c:v>ühe lapsega leibkondade osakaal</c:v>
                </c:pt>
              </c:strCache>
            </c:strRef>
          </c:tx>
          <c:spPr>
            <a:solidFill>
              <a:srgbClr val="7F7E8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 KOV-i SISESTUSVORM'!$D$22,'3 KOV-i SISESTUSVORM'!$H$22)</c:f>
              <c:numCache>
                <c:formatCode>General</c:formatCode>
                <c:ptCount val="2"/>
                <c:pt idx="0">
                  <c:v>2000</c:v>
                </c:pt>
                <c:pt idx="1">
                  <c:v>2011</c:v>
                </c:pt>
              </c:numCache>
              <c:extLst>
                <c:ext xmlns:c15="http://schemas.microsoft.com/office/drawing/2012/chart" uri="{02D57815-91ED-43cb-92C2-25804820EDAC}">
                  <c15:fullRef>
                    <c15:sqref>'3 KOV-i SISESTUSVORM'!$D$22:$K$22</c15:sqref>
                  </c15:fullRef>
                </c:ext>
              </c:extLst>
            </c:numRef>
          </c:cat>
          <c:val>
            <c:numRef>
              <c:f>('4 Eesti statistika'!$D$24,'4 Eesti statistika'!$H$24)</c:f>
              <c:numCache>
                <c:formatCode>0%</c:formatCode>
                <c:ptCount val="2"/>
                <c:pt idx="0">
                  <c:v>0.5705487062807556</c:v>
                </c:pt>
                <c:pt idx="1">
                  <c:v>0.5689100867908552</c:v>
                </c:pt>
              </c:numCache>
              <c:extLst>
                <c:ext xmlns:c15="http://schemas.microsoft.com/office/drawing/2012/chart" uri="{02D57815-91ED-43cb-92C2-25804820EDAC}">
                  <c15:fullRef>
                    <c15:sqref>'4 Eesti statistika'!$D$24:$K$24</c15:sqref>
                  </c15:fullRef>
                </c:ext>
              </c:extLst>
            </c:numRef>
          </c:val>
        </c:ser>
        <c:ser>
          <c:idx val="2"/>
          <c:order val="1"/>
          <c:tx>
            <c:strRef>
              <c:f>'4 Eesti statistika'!$C$25</c:f>
              <c:strCache>
                <c:ptCount val="1"/>
                <c:pt idx="0">
                  <c:v>kahe lapsega leibkondade osakaal</c:v>
                </c:pt>
              </c:strCache>
            </c:strRef>
          </c:tx>
          <c:spPr>
            <a:solidFill>
              <a:schemeClr val="accent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 KOV-i SISESTUSVORM'!$D$22,'3 KOV-i SISESTUSVORM'!$H$22)</c:f>
              <c:numCache>
                <c:formatCode>General</c:formatCode>
                <c:ptCount val="2"/>
                <c:pt idx="0">
                  <c:v>2000</c:v>
                </c:pt>
                <c:pt idx="1">
                  <c:v>2011</c:v>
                </c:pt>
              </c:numCache>
              <c:extLst>
                <c:ext xmlns:c15="http://schemas.microsoft.com/office/drawing/2012/chart" uri="{02D57815-91ED-43cb-92C2-25804820EDAC}">
                  <c15:fullRef>
                    <c15:sqref>'3 KOV-i SISESTUSVORM'!$D$22:$K$22</c15:sqref>
                  </c15:fullRef>
                </c:ext>
              </c:extLst>
            </c:numRef>
          </c:cat>
          <c:val>
            <c:numRef>
              <c:f>('4 Eesti statistika'!$D$25,'4 Eesti statistika'!$H$25)</c:f>
              <c:numCache>
                <c:formatCode>0%</c:formatCode>
                <c:ptCount val="2"/>
                <c:pt idx="0">
                  <c:v>0.33086406688184561</c:v>
                </c:pt>
                <c:pt idx="1">
                  <c:v>0.33301360076206604</c:v>
                </c:pt>
              </c:numCache>
              <c:extLst>
                <c:ext xmlns:c15="http://schemas.microsoft.com/office/drawing/2012/chart" uri="{02D57815-91ED-43cb-92C2-25804820EDAC}">
                  <c15:fullRef>
                    <c15:sqref>'4 Eesti statistika'!$D$25:$K$25</c15:sqref>
                  </c15:fullRef>
                </c:ext>
              </c:extLst>
            </c:numRef>
          </c:val>
        </c:ser>
        <c:ser>
          <c:idx val="3"/>
          <c:order val="2"/>
          <c:tx>
            <c:strRef>
              <c:f>'4 Eesti statistika'!$C$26</c:f>
              <c:strCache>
                <c:ptCount val="1"/>
                <c:pt idx="0">
                  <c:v>kolme ja enama lapsega leibkondade osakaal</c:v>
                </c:pt>
              </c:strCache>
            </c:strRef>
          </c:tx>
          <c:spPr>
            <a:solidFill>
              <a:schemeClr val="accent3"/>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 KOV-i SISESTUSVORM'!$D$22,'3 KOV-i SISESTUSVORM'!$H$22)</c:f>
              <c:numCache>
                <c:formatCode>General</c:formatCode>
                <c:ptCount val="2"/>
                <c:pt idx="0">
                  <c:v>2000</c:v>
                </c:pt>
                <c:pt idx="1">
                  <c:v>2011</c:v>
                </c:pt>
              </c:numCache>
              <c:extLst>
                <c:ext xmlns:c15="http://schemas.microsoft.com/office/drawing/2012/chart" uri="{02D57815-91ED-43cb-92C2-25804820EDAC}">
                  <c15:fullRef>
                    <c15:sqref>'3 KOV-i SISESTUSVORM'!$D$22:$K$22</c15:sqref>
                  </c15:fullRef>
                </c:ext>
              </c:extLst>
            </c:numRef>
          </c:cat>
          <c:val>
            <c:numRef>
              <c:f>('4 Eesti statistika'!$D$26,'4 Eesti statistika'!$H$26)</c:f>
              <c:numCache>
                <c:formatCode>0%</c:formatCode>
                <c:ptCount val="2"/>
                <c:pt idx="0">
                  <c:v>9.8587226837398803E-2</c:v>
                </c:pt>
                <c:pt idx="1">
                  <c:v>9.8076312447078748E-2</c:v>
                </c:pt>
              </c:numCache>
              <c:extLst>
                <c:ext xmlns:c15="http://schemas.microsoft.com/office/drawing/2012/chart" uri="{02D57815-91ED-43cb-92C2-25804820EDAC}">
                  <c15:fullRef>
                    <c15:sqref>'4 Eesti statistika'!$D$26:$K$26</c15:sqref>
                  </c15:fullRef>
                </c:ext>
              </c:extLst>
            </c:numRef>
          </c:val>
        </c:ser>
        <c:dLbls>
          <c:showLegendKey val="0"/>
          <c:showVal val="0"/>
          <c:showCatName val="0"/>
          <c:showSerName val="0"/>
          <c:showPercent val="0"/>
          <c:showBubbleSize val="0"/>
        </c:dLbls>
        <c:gapWidth val="100"/>
        <c:overlap val="100"/>
        <c:axId val="118346112"/>
        <c:axId val="118347648"/>
      </c:barChart>
      <c:catAx>
        <c:axId val="118346112"/>
        <c:scaling>
          <c:orientation val="minMax"/>
        </c:scaling>
        <c:delete val="0"/>
        <c:axPos val="b"/>
        <c:numFmt formatCode="General" sourceLinked="1"/>
        <c:majorTickMark val="out"/>
        <c:minorTickMark val="none"/>
        <c:tickLblPos val="low"/>
        <c:spPr>
          <a:ln>
            <a:solidFill>
              <a:srgbClr val="000000"/>
            </a:solidFill>
            <a:prstDash val="solid"/>
          </a:ln>
        </c:spPr>
        <c:crossAx val="118347648"/>
        <c:crosses val="autoZero"/>
        <c:auto val="1"/>
        <c:lblAlgn val="ctr"/>
        <c:lblOffset val="100"/>
        <c:noMultiLvlLbl val="0"/>
      </c:catAx>
      <c:valAx>
        <c:axId val="118347648"/>
        <c:scaling>
          <c:orientation val="minMax"/>
        </c:scaling>
        <c:delete val="0"/>
        <c:axPos val="l"/>
        <c:numFmt formatCode="0%" sourceLinked="0"/>
        <c:majorTickMark val="out"/>
        <c:minorTickMark val="none"/>
        <c:tickLblPos val="low"/>
        <c:spPr>
          <a:ln>
            <a:solidFill>
              <a:srgbClr val="000000"/>
            </a:solidFill>
            <a:prstDash val="solid"/>
          </a:ln>
        </c:spPr>
        <c:crossAx val="118346112"/>
        <c:crosses val="autoZero"/>
        <c:crossBetween val="between"/>
        <c:majorUnit val="0.2"/>
      </c:valAx>
      <c:spPr>
        <a:solidFill>
          <a:srgbClr val="FFFFFF"/>
        </a:solidFill>
        <a:ln w="25400">
          <a:noFill/>
        </a:ln>
      </c:spPr>
    </c:plotArea>
    <c:legend>
      <c:legendPos val="b"/>
      <c:layout>
        <c:manualLayout>
          <c:xMode val="edge"/>
          <c:yMode val="edge"/>
          <c:x val="0"/>
          <c:y val="0.80791010498687654"/>
          <c:w val="1"/>
          <c:h val="0.19208987834540248"/>
        </c:manualLayout>
      </c:layout>
      <c:overlay val="0"/>
      <c:spPr>
        <a:ln w="25400">
          <a:noFill/>
        </a:ln>
      </c:spPr>
      <c:txPr>
        <a:bodyPr/>
        <a:lstStyle/>
        <a:p>
          <a:pPr rtl="0">
            <a:defRPr/>
          </a:pPr>
          <a:endParaRPr lang="et-EE"/>
        </a:p>
      </c:txPr>
    </c:legend>
    <c:plotVisOnly val="1"/>
    <c:dispBlanksAs val="gap"/>
    <c:showDLblsOverMax val="0"/>
  </c:chart>
  <c:spPr>
    <a:ln w="25400">
      <a:noFill/>
    </a:ln>
  </c:spPr>
  <c:txPr>
    <a:bodyPr/>
    <a:lstStyle/>
    <a:p>
      <a:pPr>
        <a:defRPr sz="800" b="0">
          <a:solidFill>
            <a:srgbClr val="000000"/>
          </a:solidFill>
          <a:latin typeface="EYInterstate Light" panose="02000506000000020004" pitchFamily="2" charset="0"/>
          <a:ea typeface="Arial Narrow"/>
          <a:cs typeface="Arial Narrow"/>
        </a:defRPr>
      </a:pPr>
      <a:endParaRPr lang="et-EE"/>
    </a:p>
  </c:txPr>
  <c:printSettings>
    <c:headerFooter/>
    <c:pageMargins b="0.75000000000000078" l="0.70000000000000062" r="0.70000000000000062" t="0.75000000000000078"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5053884036162773E-2"/>
          <c:y val="4.9717514124293913E-2"/>
          <c:w val="0.91738124791283548"/>
          <c:h val="0.65769153432092287"/>
        </c:manualLayout>
      </c:layout>
      <c:barChart>
        <c:barDir val="col"/>
        <c:grouping val="clustered"/>
        <c:varyColors val="0"/>
        <c:ser>
          <c:idx val="0"/>
          <c:order val="0"/>
          <c:tx>
            <c:v>Alushariduses osalevate KOV-i laste arv</c:v>
          </c:tx>
          <c:spPr>
            <a:solidFill>
              <a:srgbClr val="FFE600"/>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SISESTUSVORM'!$D$119:$K$119</c:f>
              <c:numCache>
                <c:formatCode>#,##0</c:formatCode>
                <c:ptCount val="8"/>
                <c:pt idx="0">
                  <c:v>109</c:v>
                </c:pt>
                <c:pt idx="1">
                  <c:v>86</c:v>
                </c:pt>
                <c:pt idx="2">
                  <c:v>96</c:v>
                </c:pt>
                <c:pt idx="3">
                  <c:v>84</c:v>
                </c:pt>
                <c:pt idx="4">
                  <c:v>78</c:v>
                </c:pt>
                <c:pt idx="5">
                  <c:v>75</c:v>
                </c:pt>
                <c:pt idx="6">
                  <c:v>68</c:v>
                </c:pt>
                <c:pt idx="7">
                  <c:v>71</c:v>
                </c:pt>
              </c:numCache>
            </c:numRef>
          </c:val>
        </c:ser>
        <c:ser>
          <c:idx val="1"/>
          <c:order val="1"/>
          <c:tx>
            <c:v>I kooliastmes osalevate KOV-i laste arv</c:v>
          </c:tx>
          <c:spPr>
            <a:solidFill>
              <a:srgbClr val="7F7E82"/>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SISESTUSVORM'!$D$120:$K$120</c:f>
              <c:numCache>
                <c:formatCode>General</c:formatCode>
                <c:ptCount val="8"/>
                <c:pt idx="0" formatCode="#,##0">
                  <c:v>69</c:v>
                </c:pt>
                <c:pt idx="1">
                  <c:v>72</c:v>
                </c:pt>
                <c:pt idx="2" formatCode="#,##0">
                  <c:v>68</c:v>
                </c:pt>
                <c:pt idx="3" formatCode="#,##0">
                  <c:v>76</c:v>
                </c:pt>
                <c:pt idx="4" formatCode="#,##0">
                  <c:v>76</c:v>
                </c:pt>
                <c:pt idx="5" formatCode="#,##0">
                  <c:v>76</c:v>
                </c:pt>
                <c:pt idx="6" formatCode="#,##0">
                  <c:v>71</c:v>
                </c:pt>
                <c:pt idx="7" formatCode="#,##0">
                  <c:v>63</c:v>
                </c:pt>
              </c:numCache>
            </c:numRef>
          </c:val>
        </c:ser>
        <c:ser>
          <c:idx val="2"/>
          <c:order val="2"/>
          <c:tx>
            <c:v>II kooliastmes osalevate KOV-i laste arv</c:v>
          </c:tx>
          <c:spPr>
            <a:solidFill>
              <a:srgbClr val="CCCBCD"/>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'3 KOV-i SISESTUSVORM'!$D$121:$K$121</c:f>
              <c:numCache>
                <c:formatCode>#,##0</c:formatCode>
                <c:ptCount val="8"/>
                <c:pt idx="0">
                  <c:v>88</c:v>
                </c:pt>
                <c:pt idx="1">
                  <c:v>71</c:v>
                </c:pt>
                <c:pt idx="2">
                  <c:v>81</c:v>
                </c:pt>
                <c:pt idx="3">
                  <c:v>68</c:v>
                </c:pt>
                <c:pt idx="4">
                  <c:v>69</c:v>
                </c:pt>
                <c:pt idx="5">
                  <c:v>70</c:v>
                </c:pt>
                <c:pt idx="6">
                  <c:v>74</c:v>
                </c:pt>
                <c:pt idx="7">
                  <c:v>77</c:v>
                </c:pt>
              </c:numCache>
            </c:numRef>
          </c:val>
        </c:ser>
        <c:ser>
          <c:idx val="3"/>
          <c:order val="3"/>
          <c:tx>
            <c:v>III kooliastmes osalevate KOV-i laste arv</c:v>
          </c:tx>
          <c:spPr>
            <a:solidFill>
              <a:srgbClr val="2C973E"/>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'3 KOV-i SISESTUSVORM'!$D$122:$K$122</c:f>
              <c:numCache>
                <c:formatCode>#,##0</c:formatCode>
                <c:ptCount val="8"/>
                <c:pt idx="0">
                  <c:v>68</c:v>
                </c:pt>
                <c:pt idx="1">
                  <c:v>85</c:v>
                </c:pt>
                <c:pt idx="2">
                  <c:v>84</c:v>
                </c:pt>
                <c:pt idx="3">
                  <c:v>86</c:v>
                </c:pt>
                <c:pt idx="4">
                  <c:v>75</c:v>
                </c:pt>
                <c:pt idx="5">
                  <c:v>81</c:v>
                </c:pt>
                <c:pt idx="6">
                  <c:v>71</c:v>
                </c:pt>
                <c:pt idx="7">
                  <c:v>72</c:v>
                </c:pt>
              </c:numCache>
            </c:numRef>
          </c:val>
        </c:ser>
        <c:dLbls>
          <c:showLegendKey val="0"/>
          <c:showVal val="0"/>
          <c:showCatName val="0"/>
          <c:showSerName val="0"/>
          <c:showPercent val="0"/>
          <c:showBubbleSize val="0"/>
        </c:dLbls>
        <c:gapWidth val="100"/>
        <c:axId val="105532800"/>
        <c:axId val="105538688"/>
      </c:barChart>
      <c:catAx>
        <c:axId val="105532800"/>
        <c:scaling>
          <c:orientation val="minMax"/>
        </c:scaling>
        <c:delete val="0"/>
        <c:axPos val="b"/>
        <c:numFmt formatCode="General" sourceLinked="1"/>
        <c:majorTickMark val="out"/>
        <c:minorTickMark val="none"/>
        <c:tickLblPos val="low"/>
        <c:spPr>
          <a:ln>
            <a:solidFill>
              <a:srgbClr val="000000"/>
            </a:solidFill>
            <a:prstDash val="solid"/>
          </a:ln>
        </c:spPr>
        <c:crossAx val="105538688"/>
        <c:crosses val="autoZero"/>
        <c:auto val="1"/>
        <c:lblAlgn val="ctr"/>
        <c:lblOffset val="100"/>
        <c:noMultiLvlLbl val="0"/>
      </c:catAx>
      <c:valAx>
        <c:axId val="105538688"/>
        <c:scaling>
          <c:orientation val="minMax"/>
        </c:scaling>
        <c:delete val="0"/>
        <c:axPos val="l"/>
        <c:numFmt formatCode="#,##0" sourceLinked="0"/>
        <c:majorTickMark val="out"/>
        <c:minorTickMark val="none"/>
        <c:tickLblPos val="low"/>
        <c:spPr>
          <a:ln>
            <a:solidFill>
              <a:srgbClr val="000000"/>
            </a:solidFill>
            <a:prstDash val="solid"/>
          </a:ln>
        </c:spPr>
        <c:crossAx val="105532800"/>
        <c:crosses val="autoZero"/>
        <c:crossBetween val="between"/>
      </c:valAx>
      <c:spPr>
        <a:solidFill>
          <a:srgbClr val="FFFFFF"/>
        </a:solidFill>
        <a:ln w="25400">
          <a:noFill/>
        </a:ln>
      </c:spPr>
    </c:plotArea>
    <c:legend>
      <c:legendPos val="b"/>
      <c:layout>
        <c:manualLayout>
          <c:xMode val="edge"/>
          <c:yMode val="edge"/>
          <c:x val="4.3762724281743985E-2"/>
          <c:y val="0.81124889897237462"/>
          <c:w val="0.93808261163257323"/>
          <c:h val="0.18875110102762599"/>
        </c:manualLayout>
      </c:layout>
      <c:overlay val="0"/>
      <c:spPr>
        <a:ln w="25400">
          <a:noFill/>
        </a:ln>
      </c:spPr>
    </c:legend>
    <c:plotVisOnly val="1"/>
    <c:dispBlanksAs val="gap"/>
    <c:showDLblsOverMax val="0"/>
  </c:chart>
  <c:spPr>
    <a:solidFill>
      <a:srgbClr val="FFFFFF"/>
    </a:solidFill>
    <a:ln w="25400">
      <a:noFill/>
    </a:ln>
  </c:spPr>
  <c:txPr>
    <a:bodyPr/>
    <a:lstStyle/>
    <a:p>
      <a:pPr>
        <a:defRPr sz="800" b="0">
          <a:solidFill>
            <a:srgbClr val="000000"/>
          </a:solidFill>
          <a:latin typeface="EYInterstate Light" panose="02000506000000020004" pitchFamily="2" charset="0"/>
          <a:ea typeface="Arial Narrow"/>
          <a:cs typeface="Arial Narrow"/>
        </a:defRPr>
      </a:pPr>
      <a:endParaRPr lang="et-EE"/>
    </a:p>
  </c:txPr>
  <c:printSettings>
    <c:headerFooter/>
    <c:pageMargins b="0.75000000000000056" l="0.70000000000000051" r="0.70000000000000051" t="0.75000000000000056" header="0.30000000000000027" footer="0.30000000000000027"/>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1686175271624913E-2"/>
          <c:y val="1.6721311475409843E-2"/>
          <c:w val="0.90774355510298721"/>
          <c:h val="0.71955370443559463"/>
        </c:manualLayout>
      </c:layout>
      <c:lineChart>
        <c:grouping val="standard"/>
        <c:varyColors val="0"/>
        <c:ser>
          <c:idx val="1"/>
          <c:order val="0"/>
          <c:tx>
            <c:v>Kutseharidust omandavate laste osakaal KOV-i õpilaste seas</c:v>
          </c:tx>
          <c:spPr>
            <a:ln w="19050">
              <a:solidFill>
                <a:srgbClr val="646464"/>
              </a:solidFill>
              <a:prstDash val="solid"/>
            </a:ln>
          </c:spPr>
          <c:marker>
            <c:symbol val="square"/>
            <c:size val="5"/>
            <c:spPr>
              <a:solidFill>
                <a:schemeClr val="accent1"/>
              </a:solidFill>
              <a:ln>
                <a:noFill/>
              </a:ln>
            </c:spPr>
          </c:marker>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SISESTUSVORM'!$D$134:$K$134</c:f>
              <c:numCache>
                <c:formatCode>0.0%</c:formatCode>
                <c:ptCount val="8"/>
                <c:pt idx="0">
                  <c:v>0.32692307692307693</c:v>
                </c:pt>
                <c:pt idx="1">
                  <c:v>0.44554455445544555</c:v>
                </c:pt>
                <c:pt idx="2">
                  <c:v>0.43820224719101125</c:v>
                </c:pt>
                <c:pt idx="3">
                  <c:v>0.41025641025641024</c:v>
                </c:pt>
                <c:pt idx="4">
                  <c:v>0.31325301204819278</c:v>
                </c:pt>
                <c:pt idx="5">
                  <c:v>0.375</c:v>
                </c:pt>
                <c:pt idx="6">
                  <c:v>0.4</c:v>
                </c:pt>
                <c:pt idx="7">
                  <c:v>0.44285714285714284</c:v>
                </c:pt>
              </c:numCache>
            </c:numRef>
          </c:val>
          <c:smooth val="0"/>
        </c:ser>
        <c:ser>
          <c:idx val="2"/>
          <c:order val="1"/>
          <c:tx>
            <c:v>Üldkeskharidust omandavate laste osakaal KOV-i õpilaste seas</c:v>
          </c:tx>
          <c:spPr>
            <a:ln w="19050">
              <a:solidFill>
                <a:srgbClr val="FFD200"/>
              </a:solidFill>
              <a:prstDash val="solid"/>
            </a:ln>
          </c:spPr>
          <c:marker>
            <c:spPr>
              <a:solidFill>
                <a:schemeClr val="accent2"/>
              </a:solidFill>
              <a:ln>
                <a:noFill/>
              </a:ln>
            </c:spPr>
          </c:marker>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SISESTUSVORM'!$D$135:$K$135</c:f>
              <c:numCache>
                <c:formatCode>0.0%</c:formatCode>
                <c:ptCount val="8"/>
                <c:pt idx="0">
                  <c:v>0.67307692307692313</c:v>
                </c:pt>
                <c:pt idx="1">
                  <c:v>0.5544554455445545</c:v>
                </c:pt>
                <c:pt idx="2">
                  <c:v>0.5617977528089888</c:v>
                </c:pt>
                <c:pt idx="3">
                  <c:v>0.58974358974358976</c:v>
                </c:pt>
                <c:pt idx="4">
                  <c:v>0.68674698795180722</c:v>
                </c:pt>
                <c:pt idx="5">
                  <c:v>0.625</c:v>
                </c:pt>
                <c:pt idx="6">
                  <c:v>0.6</c:v>
                </c:pt>
                <c:pt idx="7">
                  <c:v>0.55714285714285716</c:v>
                </c:pt>
              </c:numCache>
            </c:numRef>
          </c:val>
          <c:smooth val="0"/>
        </c:ser>
        <c:ser>
          <c:idx val="3"/>
          <c:order val="2"/>
          <c:tx>
            <c:v>Kutseharidust omandavate laste osakaal Eestis keskmiselt</c:v>
          </c:tx>
          <c:spPr>
            <a:ln w="19050">
              <a:solidFill>
                <a:srgbClr val="91278F"/>
              </a:solidFill>
              <a:prstDash val="solid"/>
            </a:ln>
          </c:spPr>
          <c:marker>
            <c:symbol val="circle"/>
            <c:size val="5"/>
            <c:spPr>
              <a:solidFill>
                <a:schemeClr val="accent3"/>
              </a:solidFill>
              <a:ln>
                <a:noFill/>
                <a:prstDash val="solid"/>
              </a:ln>
            </c:spPr>
          </c:marker>
          <c:dPt>
            <c:idx val="1"/>
            <c:bubble3D val="0"/>
            <c:spPr>
              <a:ln w="19050">
                <a:solidFill>
                  <a:srgbClr val="999999"/>
                </a:solidFill>
                <a:prstDash val="solid"/>
              </a:ln>
            </c:spPr>
          </c:dPt>
          <c:val>
            <c:numRef>
              <c:f>'4 Eesti statistika'!$D$79:$K$79</c:f>
              <c:numCache>
                <c:formatCode>0.00%</c:formatCode>
                <c:ptCount val="8"/>
                <c:pt idx="0">
                  <c:v>0.42437603215654501</c:v>
                </c:pt>
                <c:pt idx="1">
                  <c:v>0.44699226198918884</c:v>
                </c:pt>
                <c:pt idx="2">
                  <c:v>0.45688375658527836</c:v>
                </c:pt>
                <c:pt idx="3">
                  <c:v>0.46571615525019805</c:v>
                </c:pt>
                <c:pt idx="4">
                  <c:v>0.47630487005896482</c:v>
                </c:pt>
                <c:pt idx="5">
                  <c:v>0.48898317984625922</c:v>
                </c:pt>
                <c:pt idx="6">
                  <c:v>0.4909540113609836</c:v>
                </c:pt>
                <c:pt idx="7">
                  <c:v>0.49043043358405858</c:v>
                </c:pt>
              </c:numCache>
            </c:numRef>
          </c:val>
          <c:smooth val="0"/>
        </c:ser>
        <c:ser>
          <c:idx val="4"/>
          <c:order val="3"/>
          <c:tx>
            <c:v>Üldkeskharidust omandavate laste osakaal Eestis keskmiselt</c:v>
          </c:tx>
          <c:spPr>
            <a:ln w="19050">
              <a:solidFill>
                <a:srgbClr val="CCCCCC"/>
              </a:solidFill>
              <a:prstDash val="solid"/>
            </a:ln>
          </c:spPr>
          <c:marker>
            <c:symbol val="dash"/>
            <c:size val="5"/>
            <c:spPr>
              <a:solidFill>
                <a:srgbClr val="CCCCCC"/>
              </a:solidFill>
              <a:ln>
                <a:solidFill>
                  <a:srgbClr val="CCCCCC"/>
                </a:solidFill>
                <a:prstDash val="solid"/>
              </a:ln>
            </c:spPr>
          </c:marker>
          <c:val>
            <c:numRef>
              <c:f>'4 Eesti statistika'!$D$80:$K$80</c:f>
              <c:numCache>
                <c:formatCode>0.00%</c:formatCode>
                <c:ptCount val="8"/>
                <c:pt idx="0">
                  <c:v>0.57562396784345493</c:v>
                </c:pt>
                <c:pt idx="1">
                  <c:v>0.55300773801081116</c:v>
                </c:pt>
                <c:pt idx="2">
                  <c:v>0.54311624341472164</c:v>
                </c:pt>
                <c:pt idx="3">
                  <c:v>0.53428384474980195</c:v>
                </c:pt>
                <c:pt idx="4">
                  <c:v>0.52369512994103518</c:v>
                </c:pt>
                <c:pt idx="5">
                  <c:v>0.51101682015374073</c:v>
                </c:pt>
                <c:pt idx="6">
                  <c:v>0.5090459886390164</c:v>
                </c:pt>
                <c:pt idx="7">
                  <c:v>0.50956956641594142</c:v>
                </c:pt>
              </c:numCache>
            </c:numRef>
          </c:val>
          <c:smooth val="0"/>
        </c:ser>
        <c:dLbls>
          <c:showLegendKey val="0"/>
          <c:showVal val="0"/>
          <c:showCatName val="0"/>
          <c:showSerName val="0"/>
          <c:showPercent val="0"/>
          <c:showBubbleSize val="0"/>
        </c:dLbls>
        <c:marker val="1"/>
        <c:smooth val="0"/>
        <c:axId val="105573760"/>
        <c:axId val="105588224"/>
      </c:lineChart>
      <c:catAx>
        <c:axId val="105573760"/>
        <c:scaling>
          <c:orientation val="minMax"/>
        </c:scaling>
        <c:delete val="0"/>
        <c:axPos val="b"/>
        <c:numFmt formatCode="General" sourceLinked="1"/>
        <c:majorTickMark val="out"/>
        <c:minorTickMark val="none"/>
        <c:tickLblPos val="low"/>
        <c:spPr>
          <a:ln>
            <a:solidFill>
              <a:srgbClr val="000000"/>
            </a:solidFill>
            <a:prstDash val="solid"/>
          </a:ln>
        </c:spPr>
        <c:crossAx val="105588224"/>
        <c:crosses val="autoZero"/>
        <c:auto val="1"/>
        <c:lblAlgn val="ctr"/>
        <c:lblOffset val="100"/>
        <c:noMultiLvlLbl val="0"/>
      </c:catAx>
      <c:valAx>
        <c:axId val="105588224"/>
        <c:scaling>
          <c:orientation val="minMax"/>
        </c:scaling>
        <c:delete val="0"/>
        <c:axPos val="l"/>
        <c:title>
          <c:tx>
            <c:rich>
              <a:bodyPr/>
              <a:lstStyle/>
              <a:p>
                <a:pPr>
                  <a:defRPr/>
                </a:pPr>
                <a:r>
                  <a:rPr lang="et-EE"/>
                  <a:t>%</a:t>
                </a:r>
              </a:p>
            </c:rich>
          </c:tx>
          <c:overlay val="0"/>
        </c:title>
        <c:numFmt formatCode="0%" sourceLinked="0"/>
        <c:majorTickMark val="out"/>
        <c:minorTickMark val="none"/>
        <c:tickLblPos val="low"/>
        <c:spPr>
          <a:ln>
            <a:solidFill>
              <a:srgbClr val="000000"/>
            </a:solidFill>
            <a:prstDash val="solid"/>
          </a:ln>
        </c:spPr>
        <c:crossAx val="105573760"/>
        <c:crosses val="autoZero"/>
        <c:crossBetween val="between"/>
      </c:valAx>
      <c:spPr>
        <a:solidFill>
          <a:srgbClr val="FFFFFF"/>
        </a:solidFill>
        <a:ln w="25400">
          <a:noFill/>
        </a:ln>
      </c:spPr>
    </c:plotArea>
    <c:legend>
      <c:legendPos val="b"/>
      <c:layout>
        <c:manualLayout>
          <c:xMode val="edge"/>
          <c:yMode val="edge"/>
          <c:x val="5.9213001703852332E-2"/>
          <c:y val="0.84330120897050065"/>
          <c:w val="0.93108303843581663"/>
          <c:h val="0.15669879102949993"/>
        </c:manualLayout>
      </c:layout>
      <c:overlay val="0"/>
      <c:spPr>
        <a:ln w="25400">
          <a:noFill/>
        </a:ln>
      </c:spPr>
      <c:txPr>
        <a:bodyPr/>
        <a:lstStyle/>
        <a:p>
          <a:pPr rtl="0">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EYInterstate Light" panose="02000506000000020004" pitchFamily="2" charset="0"/>
          <a:ea typeface="Arial Narrow"/>
          <a:cs typeface="Arial Narrow"/>
        </a:defRPr>
      </a:pPr>
      <a:endParaRPr lang="et-EE"/>
    </a:p>
  </c:txPr>
  <c:printSettings>
    <c:headerFooter/>
    <c:pageMargins b="0.750000000000001" l="0.70000000000000062" r="0.70000000000000062" t="0.750000000000001"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8.7696355320854555E-2"/>
          <c:y val="4.0740740740740772E-2"/>
          <c:w val="0.84754698477061563"/>
          <c:h val="0.70410968899157933"/>
        </c:manualLayout>
      </c:layout>
      <c:lineChart>
        <c:grouping val="standard"/>
        <c:varyColors val="0"/>
        <c:ser>
          <c:idx val="1"/>
          <c:order val="0"/>
          <c:tx>
            <c:strRef>
              <c:f>'3 KOV-i SISESTUSVORM'!$C$86</c:f>
              <c:strCache>
                <c:ptCount val="1"/>
                <c:pt idx="0">
                  <c:v>inimkannatanutega liiklusõnnetuste arv</c:v>
                </c:pt>
              </c:strCache>
            </c:strRef>
          </c:tx>
          <c:spPr>
            <a:ln w="19050">
              <a:solidFill>
                <a:srgbClr val="646464"/>
              </a:solidFill>
              <a:prstDash val="solid"/>
            </a:ln>
          </c:spPr>
          <c:marker>
            <c:symbol val="square"/>
            <c:size val="5"/>
            <c:spPr>
              <a:solidFill>
                <a:schemeClr val="accent1"/>
              </a:solidFill>
              <a:ln>
                <a:no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SISESTUSVORM'!$D$86:$K$86</c:f>
              <c:numCache>
                <c:formatCode>General</c:formatCode>
                <c:ptCount val="8"/>
                <c:pt idx="0">
                  <c:v>2</c:v>
                </c:pt>
                <c:pt idx="1">
                  <c:v>1</c:v>
                </c:pt>
                <c:pt idx="2">
                  <c:v>2</c:v>
                </c:pt>
                <c:pt idx="3">
                  <c:v>0</c:v>
                </c:pt>
                <c:pt idx="4">
                  <c:v>2</c:v>
                </c:pt>
                <c:pt idx="5">
                  <c:v>2</c:v>
                </c:pt>
                <c:pt idx="6">
                  <c:v>2</c:v>
                </c:pt>
                <c:pt idx="7">
                  <c:v>2</c:v>
                </c:pt>
              </c:numCache>
            </c:numRef>
          </c:val>
          <c:smooth val="0"/>
        </c:ser>
        <c:ser>
          <c:idx val="2"/>
          <c:order val="1"/>
          <c:tx>
            <c:strRef>
              <c:f>'3 KOV-i SISESTUSVORM'!$C$87</c:f>
              <c:strCache>
                <c:ptCount val="1"/>
                <c:pt idx="0">
                  <c:v>liiklusõnnetustes vigastatute ja hukkunute arv</c:v>
                </c:pt>
              </c:strCache>
            </c:strRef>
          </c:tx>
          <c:spPr>
            <a:ln w="19050">
              <a:solidFill>
                <a:srgbClr val="FFD200"/>
              </a:solidFill>
              <a:prstDash val="solid"/>
            </a:ln>
          </c:spPr>
          <c:marker>
            <c:spPr>
              <a:solidFill>
                <a:schemeClr val="accent2"/>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SISESTUSVORM'!$D$87:$K$87</c:f>
              <c:numCache>
                <c:formatCode>General</c:formatCode>
                <c:ptCount val="8"/>
                <c:pt idx="0">
                  <c:v>3</c:v>
                </c:pt>
                <c:pt idx="1">
                  <c:v>1</c:v>
                </c:pt>
                <c:pt idx="2">
                  <c:v>2</c:v>
                </c:pt>
                <c:pt idx="3">
                  <c:v>0</c:v>
                </c:pt>
                <c:pt idx="4">
                  <c:v>2</c:v>
                </c:pt>
                <c:pt idx="5">
                  <c:v>2</c:v>
                </c:pt>
                <c:pt idx="6">
                  <c:v>2</c:v>
                </c:pt>
                <c:pt idx="7">
                  <c:v>2</c:v>
                </c:pt>
              </c:numCache>
            </c:numRef>
          </c:val>
          <c:smooth val="0"/>
        </c:ser>
        <c:ser>
          <c:idx val="3"/>
          <c:order val="2"/>
          <c:tx>
            <c:strRef>
              <c:f>'3 KOV-i SISESTUSVORM'!$C$88</c:f>
              <c:strCache>
                <c:ptCount val="1"/>
                <c:pt idx="0">
                  <c:v>tulekahjude arv</c:v>
                </c:pt>
              </c:strCache>
            </c:strRef>
          </c:tx>
          <c:spPr>
            <a:ln w="19050">
              <a:solidFill>
                <a:srgbClr val="91278F"/>
              </a:solidFill>
              <a:prstDash val="solid"/>
            </a:ln>
          </c:spPr>
          <c:marker>
            <c:symbol val="circle"/>
            <c:size val="5"/>
            <c:spPr>
              <a:solidFill>
                <a:srgbClr val="8064A2"/>
              </a:solidFill>
              <a:ln>
                <a:solidFill>
                  <a:srgbClr val="91278F"/>
                </a:solidFill>
                <a:prstDash val="solid"/>
              </a:ln>
            </c:spPr>
          </c:marker>
          <c:dPt>
            <c:idx val="1"/>
            <c:bubble3D val="0"/>
            <c:spPr>
              <a:ln w="19050">
                <a:solidFill>
                  <a:srgbClr val="999999"/>
                </a:solidFill>
                <a:prstDash val="solid"/>
              </a:ln>
            </c:spPr>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'3 KOV-i SISESTUSVORM'!$D$88:$K$88</c:f>
              <c:numCache>
                <c:formatCode>General</c:formatCode>
                <c:ptCount val="8"/>
                <c:pt idx="0">
                  <c:v>36</c:v>
                </c:pt>
                <c:pt idx="1">
                  <c:v>32</c:v>
                </c:pt>
                <c:pt idx="2">
                  <c:v>16</c:v>
                </c:pt>
                <c:pt idx="3">
                  <c:v>23</c:v>
                </c:pt>
                <c:pt idx="4">
                  <c:v>18</c:v>
                </c:pt>
                <c:pt idx="5">
                  <c:v>6</c:v>
                </c:pt>
                <c:pt idx="6">
                  <c:v>4</c:v>
                </c:pt>
                <c:pt idx="7">
                  <c:v>28</c:v>
                </c:pt>
              </c:numCache>
            </c:numRef>
          </c:val>
          <c:smooth val="0"/>
        </c:ser>
        <c:dLbls>
          <c:showLegendKey val="0"/>
          <c:showVal val="0"/>
          <c:showCatName val="0"/>
          <c:showSerName val="0"/>
          <c:showPercent val="0"/>
          <c:showBubbleSize val="0"/>
        </c:dLbls>
        <c:marker val="1"/>
        <c:smooth val="0"/>
        <c:axId val="105668992"/>
        <c:axId val="105670528"/>
      </c:lineChart>
      <c:lineChart>
        <c:grouping val="standard"/>
        <c:varyColors val="0"/>
        <c:ser>
          <c:idx val="0"/>
          <c:order val="3"/>
          <c:tx>
            <c:strRef>
              <c:f>'3 KOV-i SISESTUSVORM'!$C$89</c:f>
              <c:strCache>
                <c:ptCount val="1"/>
                <c:pt idx="0">
                  <c:v>tulekahjudes vigastatute ja hukkunute arv</c:v>
                </c:pt>
              </c:strCache>
            </c:strRef>
          </c:tx>
          <c:spPr>
            <a:ln>
              <a:solidFill>
                <a:srgbClr val="F79646">
                  <a:lumMod val="75000"/>
                </a:srgbClr>
              </a:solidFill>
            </a:ln>
          </c:spPr>
          <c:marker>
            <c:spPr>
              <a:solidFill>
                <a:srgbClr val="F79646">
                  <a:lumMod val="75000"/>
                </a:srgbClr>
              </a:solidFill>
              <a:ln>
                <a:solidFill>
                  <a:srgbClr val="F79646">
                    <a:lumMod val="75000"/>
                  </a:srgbClr>
                </a:solid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'3 KOV-i SISESTUSVORM'!$I$89:$J$89</c:f>
              <c:numCache>
                <c:formatCode>General</c:formatCode>
                <c:ptCount val="2"/>
                <c:pt idx="0">
                  <c:v>0</c:v>
                </c:pt>
                <c:pt idx="1">
                  <c:v>0</c:v>
                </c:pt>
              </c:numCache>
            </c:numRef>
          </c:val>
          <c:smooth val="0"/>
        </c:ser>
        <c:ser>
          <c:idx val="4"/>
          <c:order val="4"/>
          <c:tx>
            <c:strRef>
              <c:f>'3 KOV-i SISESTUSVORM'!$C$90</c:f>
              <c:strCache>
                <c:ptCount val="1"/>
                <c:pt idx="0">
                  <c:v>uppunute arv</c:v>
                </c:pt>
              </c:strCache>
            </c:strRef>
          </c:tx>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'3 KOV-i SISESTUSVORM'!$I$90:$J$90</c:f>
              <c:numCache>
                <c:formatCode>General</c:formatCode>
                <c:ptCount val="2"/>
                <c:pt idx="0">
                  <c:v>0</c:v>
                </c:pt>
                <c:pt idx="1">
                  <c:v>0</c:v>
                </c:pt>
              </c:numCache>
            </c:numRef>
          </c:val>
          <c:smooth val="0"/>
        </c:ser>
        <c:dLbls>
          <c:showLegendKey val="0"/>
          <c:showVal val="0"/>
          <c:showCatName val="0"/>
          <c:showSerName val="0"/>
          <c:showPercent val="0"/>
          <c:showBubbleSize val="0"/>
        </c:dLbls>
        <c:marker val="1"/>
        <c:smooth val="0"/>
        <c:axId val="105674624"/>
        <c:axId val="105672704"/>
      </c:lineChart>
      <c:catAx>
        <c:axId val="105668992"/>
        <c:scaling>
          <c:orientation val="minMax"/>
        </c:scaling>
        <c:delete val="0"/>
        <c:axPos val="b"/>
        <c:numFmt formatCode="General" sourceLinked="1"/>
        <c:majorTickMark val="out"/>
        <c:minorTickMark val="none"/>
        <c:tickLblPos val="low"/>
        <c:spPr>
          <a:ln>
            <a:solidFill>
              <a:srgbClr val="000000"/>
            </a:solidFill>
            <a:prstDash val="solid"/>
          </a:ln>
        </c:spPr>
        <c:crossAx val="105670528"/>
        <c:crosses val="autoZero"/>
        <c:auto val="1"/>
        <c:lblAlgn val="ctr"/>
        <c:lblOffset val="100"/>
        <c:noMultiLvlLbl val="0"/>
      </c:catAx>
      <c:valAx>
        <c:axId val="105670528"/>
        <c:scaling>
          <c:orientation val="minMax"/>
        </c:scaling>
        <c:delete val="0"/>
        <c:axPos val="l"/>
        <c:title>
          <c:tx>
            <c:rich>
              <a:bodyPr/>
              <a:lstStyle/>
              <a:p>
                <a:pPr>
                  <a:defRPr/>
                </a:pPr>
                <a:r>
                  <a:rPr lang="et-EE"/>
                  <a:t>õnnetusjuhtumid (v.a uppumised ja tulekahjud)</a:t>
                </a:r>
              </a:p>
            </c:rich>
          </c:tx>
          <c:overlay val="0"/>
        </c:title>
        <c:numFmt formatCode="#,##0" sourceLinked="0"/>
        <c:majorTickMark val="out"/>
        <c:minorTickMark val="none"/>
        <c:tickLblPos val="low"/>
        <c:spPr>
          <a:ln>
            <a:solidFill>
              <a:srgbClr val="000000"/>
            </a:solidFill>
            <a:prstDash val="solid"/>
          </a:ln>
        </c:spPr>
        <c:crossAx val="105668992"/>
        <c:crosses val="autoZero"/>
        <c:crossBetween val="between"/>
      </c:valAx>
      <c:valAx>
        <c:axId val="105672704"/>
        <c:scaling>
          <c:orientation val="minMax"/>
        </c:scaling>
        <c:delete val="0"/>
        <c:axPos val="r"/>
        <c:title>
          <c:tx>
            <c:rich>
              <a:bodyPr/>
              <a:lstStyle/>
              <a:p>
                <a:pPr>
                  <a:defRPr/>
                </a:pPr>
                <a:r>
                  <a:rPr lang="et-EE"/>
                  <a:t>tulekahjud</a:t>
                </a:r>
                <a:r>
                  <a:rPr lang="et-EE" baseline="0"/>
                  <a:t> ja uppumised</a:t>
                </a:r>
                <a:endParaRPr lang="et-EE"/>
              </a:p>
            </c:rich>
          </c:tx>
          <c:overlay val="0"/>
        </c:title>
        <c:numFmt formatCode="#,##0" sourceLinked="0"/>
        <c:majorTickMark val="out"/>
        <c:minorTickMark val="none"/>
        <c:tickLblPos val="high"/>
        <c:crossAx val="105674624"/>
        <c:crosses val="max"/>
        <c:crossBetween val="between"/>
        <c:majorUnit val="1"/>
      </c:valAx>
      <c:catAx>
        <c:axId val="105674624"/>
        <c:scaling>
          <c:orientation val="minMax"/>
        </c:scaling>
        <c:delete val="1"/>
        <c:axPos val="b"/>
        <c:majorTickMark val="out"/>
        <c:minorTickMark val="none"/>
        <c:tickLblPos val="none"/>
        <c:crossAx val="105672704"/>
        <c:crosses val="autoZero"/>
        <c:auto val="1"/>
        <c:lblAlgn val="ctr"/>
        <c:lblOffset val="100"/>
        <c:noMultiLvlLbl val="0"/>
      </c:catAx>
      <c:spPr>
        <a:solidFill>
          <a:srgbClr val="FFFFFF"/>
        </a:solidFill>
        <a:ln w="25400">
          <a:noFill/>
        </a:ln>
      </c:spPr>
    </c:plotArea>
    <c:legend>
      <c:legendPos val="b"/>
      <c:layout>
        <c:manualLayout>
          <c:xMode val="edge"/>
          <c:yMode val="edge"/>
          <c:x val="2.2385191607771217E-2"/>
          <c:y val="0.83027351310815933"/>
          <c:w val="0.94425949637217355"/>
          <c:h val="0.16972648689184147"/>
        </c:manualLayout>
      </c:layout>
      <c:overlay val="0"/>
      <c:spPr>
        <a:ln w="25400">
          <a:noFill/>
        </a:ln>
      </c:spPr>
      <c:txPr>
        <a:bodyPr/>
        <a:lstStyle/>
        <a:p>
          <a:pPr rtl="0">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EYInterstate Light" panose="02000506000000020004" pitchFamily="2" charset="0"/>
          <a:ea typeface="Arial Narrow"/>
          <a:cs typeface="Arial Narrow"/>
        </a:defRPr>
      </a:pPr>
      <a:endParaRPr lang="et-EE"/>
    </a:p>
  </c:txPr>
  <c:printSettings>
    <c:headerFooter/>
    <c:pageMargins b="0.750000000000001" l="0.70000000000000062" r="0.70000000000000062" t="0.75000000000000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6282686886361422E-2"/>
          <c:y val="4.2575376194321682E-2"/>
          <c:w val="0.92993727635897439"/>
          <c:h val="0.7720655918819751"/>
        </c:manualLayout>
      </c:layout>
      <c:lineChart>
        <c:grouping val="standard"/>
        <c:varyColors val="0"/>
        <c:ser>
          <c:idx val="1"/>
          <c:order val="0"/>
          <c:tx>
            <c:strRef>
              <c:f>'3 KOV-i SISESTUSVORM'!$C$13</c:f>
              <c:strCache>
                <c:ptCount val="1"/>
                <c:pt idx="0">
                  <c:v>laste arv 0–17 (k.a)</c:v>
                </c:pt>
              </c:strCache>
            </c:strRef>
          </c:tx>
          <c:spPr>
            <a:ln w="19050">
              <a:solidFill>
                <a:srgbClr val="646464"/>
              </a:solidFill>
              <a:prstDash val="solid"/>
            </a:ln>
          </c:spPr>
          <c:marker>
            <c:symbol val="square"/>
            <c:size val="5"/>
            <c:spPr>
              <a:solidFill>
                <a:schemeClr val="accent1"/>
              </a:solidFill>
              <a:ln>
                <a:noFill/>
              </a:ln>
            </c:spPr>
          </c:marker>
          <c:dLbls>
            <c:dLbl>
              <c:idx val="0"/>
              <c:layout>
                <c:manualLayout>
                  <c:x val="-4.6013414989792979E-2"/>
                  <c:y val="-5.600650559099895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3.9840575483620237E-2"/>
                  <c:y val="-5.600650559099895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4.1898188652344313E-2"/>
                  <c:y val="-6.904643704408383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4.8611516153073504E-3"/>
                  <c:y val="-5.6006505590998956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SISESTUSVORM'!$H$13:$K$13</c:f>
              <c:numCache>
                <c:formatCode>#,##0</c:formatCode>
                <c:ptCount val="4"/>
                <c:pt idx="0">
                  <c:v>445</c:v>
                </c:pt>
                <c:pt idx="1">
                  <c:v>430</c:v>
                </c:pt>
                <c:pt idx="2">
                  <c:v>426</c:v>
                </c:pt>
                <c:pt idx="3">
                  <c:v>419</c:v>
                </c:pt>
              </c:numCache>
            </c:numRef>
          </c:val>
          <c:smooth val="0"/>
        </c:ser>
        <c:ser>
          <c:idx val="2"/>
          <c:order val="1"/>
          <c:tx>
            <c:strRef>
              <c:f>'3 KOV-i SISESTUSVORM'!$C$14</c:f>
              <c:strCache>
                <c:ptCount val="1"/>
                <c:pt idx="0">
                  <c:v>koolieelsete laste arv 0–6 (k.a) </c:v>
                </c:pt>
              </c:strCache>
            </c:strRef>
          </c:tx>
          <c:spPr>
            <a:ln w="19050">
              <a:solidFill>
                <a:srgbClr val="FFD200"/>
              </a:solidFill>
              <a:prstDash val="solid"/>
            </a:ln>
          </c:spPr>
          <c:marker>
            <c:spPr>
              <a:solidFill>
                <a:schemeClr val="accent2"/>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SISESTUSVORM'!$H$14:$K$14</c:f>
              <c:numCache>
                <c:formatCode>#,##0</c:formatCode>
                <c:ptCount val="4"/>
                <c:pt idx="0">
                  <c:v>167</c:v>
                </c:pt>
                <c:pt idx="1">
                  <c:v>147</c:v>
                </c:pt>
                <c:pt idx="2">
                  <c:v>137</c:v>
                </c:pt>
                <c:pt idx="3">
                  <c:v>130</c:v>
                </c:pt>
              </c:numCache>
            </c:numRef>
          </c:val>
          <c:smooth val="0"/>
        </c:ser>
        <c:ser>
          <c:idx val="0"/>
          <c:order val="2"/>
          <c:tx>
            <c:strRef>
              <c:f>'3 KOV-i SISESTUSVORM'!$C$15</c:f>
              <c:strCache>
                <c:ptCount val="1"/>
                <c:pt idx="0">
                  <c:v>noorte arv 7–26 (k.a)</c:v>
                </c:pt>
              </c:strCache>
            </c:strRef>
          </c:tx>
          <c:spPr>
            <a:ln>
              <a:solidFill>
                <a:sysClr val="windowText" lastClr="000000"/>
              </a:solidFill>
            </a:ln>
          </c:spPr>
          <c:marker>
            <c:spPr>
              <a:solidFill>
                <a:sysClr val="windowText" lastClr="000000"/>
              </a:solidFill>
              <a:ln>
                <a:solidFill>
                  <a:sysClr val="windowText" lastClr="000000"/>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'3 KOV-i SISESTUSVORM'!$H$15:$K$15</c:f>
              <c:numCache>
                <c:formatCode>#,##0</c:formatCode>
                <c:ptCount val="4"/>
                <c:pt idx="0">
                  <c:v>545</c:v>
                </c:pt>
                <c:pt idx="1">
                  <c:v>521</c:v>
                </c:pt>
                <c:pt idx="2">
                  <c:v>490</c:v>
                </c:pt>
                <c:pt idx="3">
                  <c:v>460</c:v>
                </c:pt>
              </c:numCache>
            </c:numRef>
          </c:val>
          <c:smooth val="0"/>
        </c:ser>
        <c:dLbls>
          <c:showLegendKey val="0"/>
          <c:showVal val="0"/>
          <c:showCatName val="0"/>
          <c:showSerName val="0"/>
          <c:showPercent val="0"/>
          <c:showBubbleSize val="0"/>
        </c:dLbls>
        <c:marker val="1"/>
        <c:smooth val="0"/>
        <c:axId val="59949440"/>
        <c:axId val="59950976"/>
      </c:lineChart>
      <c:catAx>
        <c:axId val="59949440"/>
        <c:scaling>
          <c:orientation val="minMax"/>
        </c:scaling>
        <c:delete val="0"/>
        <c:axPos val="b"/>
        <c:numFmt formatCode="General" sourceLinked="1"/>
        <c:majorTickMark val="out"/>
        <c:minorTickMark val="none"/>
        <c:tickLblPos val="low"/>
        <c:spPr>
          <a:ln>
            <a:solidFill>
              <a:srgbClr val="000000"/>
            </a:solidFill>
            <a:prstDash val="solid"/>
          </a:ln>
        </c:spPr>
        <c:crossAx val="59950976"/>
        <c:crosses val="autoZero"/>
        <c:auto val="1"/>
        <c:lblAlgn val="ctr"/>
        <c:lblOffset val="100"/>
        <c:noMultiLvlLbl val="0"/>
      </c:catAx>
      <c:valAx>
        <c:axId val="59950976"/>
        <c:scaling>
          <c:orientation val="minMax"/>
        </c:scaling>
        <c:delete val="0"/>
        <c:axPos val="l"/>
        <c:numFmt formatCode="#,##0" sourceLinked="0"/>
        <c:majorTickMark val="out"/>
        <c:minorTickMark val="none"/>
        <c:tickLblPos val="low"/>
        <c:spPr>
          <a:ln>
            <a:solidFill>
              <a:srgbClr val="000000"/>
            </a:solidFill>
            <a:prstDash val="solid"/>
          </a:ln>
        </c:spPr>
        <c:crossAx val="59949440"/>
        <c:crosses val="autoZero"/>
        <c:crossBetween val="between"/>
      </c:valAx>
      <c:spPr>
        <a:solidFill>
          <a:srgbClr val="FFFFFF"/>
        </a:solidFill>
        <a:ln w="25400">
          <a:noFill/>
        </a:ln>
      </c:spPr>
    </c:plotArea>
    <c:legend>
      <c:legendPos val="b"/>
      <c:layout>
        <c:manualLayout>
          <c:xMode val="edge"/>
          <c:yMode val="edge"/>
          <c:x val="6.6995722756877624E-2"/>
          <c:y val="0.90240022013868515"/>
          <c:w val="0.80442532646382225"/>
          <c:h val="9.7599779861314684E-2"/>
        </c:manualLayout>
      </c:layout>
      <c:overlay val="0"/>
      <c:spPr>
        <a:ln w="25400">
          <a:noFill/>
        </a:ln>
      </c:spPr>
      <c:txPr>
        <a:bodyPr/>
        <a:lstStyle/>
        <a:p>
          <a:pPr rtl="0">
            <a:defRPr sz="800">
              <a:latin typeface="Arial Narrow"/>
              <a:ea typeface="Arial Narrow"/>
              <a:cs typeface="Arial Narrow"/>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Arial Narrow"/>
          <a:ea typeface="Arial Narrow"/>
          <a:cs typeface="Arial Narrow"/>
        </a:defRPr>
      </a:pPr>
      <a:endParaRPr lang="et-EE"/>
    </a:p>
  </c:txPr>
  <c:printSettings>
    <c:headerFooter/>
    <c:pageMargins b="0.75000000000000078" l="0.70000000000000062" r="0.70000000000000062" t="0.75000000000000078"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1686175271624913E-2"/>
          <c:y val="1.6721311475409843E-2"/>
          <c:w val="0.90774355510298721"/>
          <c:h val="0.71955370443559463"/>
        </c:manualLayout>
      </c:layout>
      <c:lineChart>
        <c:grouping val="standard"/>
        <c:varyColors val="0"/>
        <c:ser>
          <c:idx val="1"/>
          <c:order val="0"/>
          <c:tx>
            <c:v>Koolikohustust mittetäitvate laste osakaal KOV-is</c:v>
          </c:tx>
          <c:spPr>
            <a:ln w="19050">
              <a:solidFill>
                <a:srgbClr val="646464"/>
              </a:solidFill>
              <a:prstDash val="solid"/>
            </a:ln>
          </c:spPr>
          <c:marker>
            <c:symbol val="square"/>
            <c:size val="5"/>
            <c:spPr>
              <a:solidFill>
                <a:schemeClr val="accent1"/>
              </a:solidFill>
              <a:ln>
                <a:noFill/>
              </a:ln>
            </c:spPr>
          </c:marker>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SISESTUSVORM'!$D$141:$K$141</c:f>
              <c:numCache>
                <c:formatCode>0.0%</c:formatCode>
                <c:ptCount val="8"/>
                <c:pt idx="0">
                  <c:v>6.1032863849765258E-2</c:v>
                </c:pt>
                <c:pt idx="1">
                  <c:v>5.6338028169014086E-2</c:v>
                </c:pt>
                <c:pt idx="2">
                  <c:v>5.2631578947368418E-2</c:v>
                </c:pt>
                <c:pt idx="3">
                  <c:v>4.9586776859504134E-2</c:v>
                </c:pt>
                <c:pt idx="4">
                  <c:v>4.4534412955465584E-2</c:v>
                </c:pt>
                <c:pt idx="5">
                  <c:v>3.90625E-2</c:v>
                </c:pt>
                <c:pt idx="6">
                  <c:v>3.2388663967611336E-2</c:v>
                </c:pt>
                <c:pt idx="7">
                  <c:v>3.7656903765690378E-2</c:v>
                </c:pt>
              </c:numCache>
            </c:numRef>
          </c:val>
          <c:smooth val="0"/>
        </c:ser>
        <c:ser>
          <c:idx val="2"/>
          <c:order val="1"/>
          <c:tx>
            <c:v>Koolikohustust mittetäitvate laste osakaal Eestis</c:v>
          </c:tx>
          <c:spPr>
            <a:ln w="19050">
              <a:solidFill>
                <a:srgbClr val="FFD200"/>
              </a:solidFill>
              <a:prstDash val="solid"/>
            </a:ln>
          </c:spPr>
          <c:marker>
            <c:spPr>
              <a:solidFill>
                <a:schemeClr val="accent2"/>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'4 Eesti statistika'!$D$85:$K$85</c:f>
              <c:numCache>
                <c:formatCode>0.0%</c:formatCode>
                <c:ptCount val="8"/>
                <c:pt idx="0">
                  <c:v>2.2187004754358162E-2</c:v>
                </c:pt>
                <c:pt idx="1">
                  <c:v>2.5205448789690787E-2</c:v>
                </c:pt>
                <c:pt idx="2">
                  <c:v>2.8033364165976991E-2</c:v>
                </c:pt>
                <c:pt idx="3">
                  <c:v>3.0371467657462948E-2</c:v>
                </c:pt>
                <c:pt idx="4">
                  <c:v>3.1995892202405306E-2</c:v>
                </c:pt>
                <c:pt idx="5">
                  <c:v>3.3069148894139214E-2</c:v>
                </c:pt>
                <c:pt idx="6">
                  <c:v>3.4056874671936271E-2</c:v>
                </c:pt>
                <c:pt idx="7">
                  <c:v>3.4410642127828031E-2</c:v>
                </c:pt>
              </c:numCache>
            </c:numRef>
          </c:val>
          <c:smooth val="0"/>
        </c:ser>
        <c:dLbls>
          <c:showLegendKey val="0"/>
          <c:showVal val="0"/>
          <c:showCatName val="0"/>
          <c:showSerName val="0"/>
          <c:showPercent val="0"/>
          <c:showBubbleSize val="0"/>
        </c:dLbls>
        <c:marker val="1"/>
        <c:smooth val="0"/>
        <c:axId val="105691776"/>
        <c:axId val="119873920"/>
      </c:lineChart>
      <c:catAx>
        <c:axId val="105691776"/>
        <c:scaling>
          <c:orientation val="minMax"/>
        </c:scaling>
        <c:delete val="0"/>
        <c:axPos val="b"/>
        <c:numFmt formatCode="General" sourceLinked="1"/>
        <c:majorTickMark val="out"/>
        <c:minorTickMark val="none"/>
        <c:tickLblPos val="low"/>
        <c:spPr>
          <a:ln>
            <a:solidFill>
              <a:srgbClr val="000000"/>
            </a:solidFill>
            <a:prstDash val="solid"/>
          </a:ln>
        </c:spPr>
        <c:crossAx val="119873920"/>
        <c:crosses val="autoZero"/>
        <c:auto val="1"/>
        <c:lblAlgn val="ctr"/>
        <c:lblOffset val="100"/>
        <c:noMultiLvlLbl val="0"/>
      </c:catAx>
      <c:valAx>
        <c:axId val="119873920"/>
        <c:scaling>
          <c:orientation val="minMax"/>
        </c:scaling>
        <c:delete val="0"/>
        <c:axPos val="l"/>
        <c:title>
          <c:tx>
            <c:rich>
              <a:bodyPr/>
              <a:lstStyle/>
              <a:p>
                <a:pPr>
                  <a:defRPr/>
                </a:pPr>
                <a:r>
                  <a:rPr lang="et-EE"/>
                  <a:t>%</a:t>
                </a:r>
              </a:p>
            </c:rich>
          </c:tx>
          <c:overlay val="0"/>
        </c:title>
        <c:numFmt formatCode="0%" sourceLinked="0"/>
        <c:majorTickMark val="out"/>
        <c:minorTickMark val="none"/>
        <c:tickLblPos val="low"/>
        <c:spPr>
          <a:ln>
            <a:solidFill>
              <a:srgbClr val="000000"/>
            </a:solidFill>
            <a:prstDash val="solid"/>
          </a:ln>
        </c:spPr>
        <c:crossAx val="105691776"/>
        <c:crosses val="autoZero"/>
        <c:crossBetween val="between"/>
      </c:valAx>
      <c:spPr>
        <a:solidFill>
          <a:srgbClr val="FFFFFF"/>
        </a:solidFill>
        <a:ln w="25400">
          <a:noFill/>
        </a:ln>
      </c:spPr>
    </c:plotArea>
    <c:legend>
      <c:legendPos val="b"/>
      <c:layout>
        <c:manualLayout>
          <c:xMode val="edge"/>
          <c:yMode val="edge"/>
          <c:x val="5.9213001703852332E-2"/>
          <c:y val="0.84330120897050065"/>
          <c:w val="0.93108303843581663"/>
          <c:h val="0.15669879102949993"/>
        </c:manualLayout>
      </c:layout>
      <c:overlay val="0"/>
      <c:spPr>
        <a:ln w="25400">
          <a:noFill/>
        </a:ln>
      </c:spPr>
      <c:txPr>
        <a:bodyPr/>
        <a:lstStyle/>
        <a:p>
          <a:pPr rtl="0">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EYInterstate Light" panose="02000506000000020004" pitchFamily="2" charset="0"/>
          <a:ea typeface="Arial Narrow"/>
          <a:cs typeface="Arial Narrow"/>
        </a:defRPr>
      </a:pPr>
      <a:endParaRPr lang="et-EE"/>
    </a:p>
  </c:txPr>
  <c:printSettings>
    <c:headerFooter/>
    <c:pageMargins b="0.750000000000001" l="0.70000000000000062" r="0.70000000000000062" t="0.750000000000001"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1686175271624913E-2"/>
          <c:y val="1.6721311475409843E-2"/>
          <c:w val="0.90774355510298721"/>
          <c:h val="0.71955370443559463"/>
        </c:manualLayout>
      </c:layout>
      <c:lineChart>
        <c:grouping val="standard"/>
        <c:varyColors val="0"/>
        <c:ser>
          <c:idx val="1"/>
          <c:order val="0"/>
          <c:tx>
            <c:strRef>
              <c:f>'3 KOV-i SISESTUSVORM'!$C$144</c:f>
              <c:strCache>
                <c:ptCount val="1"/>
                <c:pt idx="0">
                  <c:v>koolieelsetes lasteasutustes osalevate HEV laste arv</c:v>
                </c:pt>
              </c:strCache>
            </c:strRef>
          </c:tx>
          <c:spPr>
            <a:ln w="19050">
              <a:solidFill>
                <a:srgbClr val="646464"/>
              </a:solidFill>
              <a:prstDash val="solid"/>
            </a:ln>
          </c:spPr>
          <c:marker>
            <c:symbol val="square"/>
            <c:size val="5"/>
            <c:spPr>
              <a:solidFill>
                <a:schemeClr val="accent1"/>
              </a:solidFill>
              <a:ln>
                <a:noFill/>
              </a:ln>
            </c:spPr>
          </c:marker>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SISESTUSVORM'!$D$144:$K$144</c:f>
              <c:numCache>
                <c:formatCode>General</c:formatCode>
                <c:ptCount val="8"/>
                <c:pt idx="0">
                  <c:v>0</c:v>
                </c:pt>
                <c:pt idx="1">
                  <c:v>0</c:v>
                </c:pt>
                <c:pt idx="2">
                  <c:v>0</c:v>
                </c:pt>
                <c:pt idx="3">
                  <c:v>0</c:v>
                </c:pt>
                <c:pt idx="4">
                  <c:v>0</c:v>
                </c:pt>
                <c:pt idx="5">
                  <c:v>0</c:v>
                </c:pt>
                <c:pt idx="6">
                  <c:v>14</c:v>
                </c:pt>
                <c:pt idx="7">
                  <c:v>7</c:v>
                </c:pt>
              </c:numCache>
            </c:numRef>
          </c:val>
          <c:smooth val="0"/>
        </c:ser>
        <c:ser>
          <c:idx val="2"/>
          <c:order val="1"/>
          <c:tx>
            <c:strRef>
              <c:f>'3 KOV-i SISESTUSVORM'!$C$145</c:f>
              <c:strCache>
                <c:ptCount val="1"/>
                <c:pt idx="0">
                  <c:v>üldhariduse statsionaarses õppes õppivate HEV õpilaste arv</c:v>
                </c:pt>
              </c:strCache>
            </c:strRef>
          </c:tx>
          <c:spPr>
            <a:ln w="19050">
              <a:solidFill>
                <a:srgbClr val="FFD200"/>
              </a:solidFill>
              <a:prstDash val="solid"/>
            </a:ln>
          </c:spPr>
          <c:marker>
            <c:spPr>
              <a:solidFill>
                <a:schemeClr val="accent2"/>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SISESTUSVORM'!$D$145:$K$145</c:f>
              <c:numCache>
                <c:formatCode>General</c:formatCode>
                <c:ptCount val="8"/>
                <c:pt idx="0">
                  <c:v>32</c:v>
                </c:pt>
                <c:pt idx="1">
                  <c:v>23</c:v>
                </c:pt>
                <c:pt idx="2">
                  <c:v>59</c:v>
                </c:pt>
                <c:pt idx="3">
                  <c:v>64</c:v>
                </c:pt>
                <c:pt idx="4">
                  <c:v>56</c:v>
                </c:pt>
                <c:pt idx="5">
                  <c:v>60</c:v>
                </c:pt>
                <c:pt idx="6">
                  <c:v>49</c:v>
                </c:pt>
                <c:pt idx="7">
                  <c:v>54</c:v>
                </c:pt>
              </c:numCache>
            </c:numRef>
          </c:val>
          <c:smooth val="0"/>
        </c:ser>
        <c:dLbls>
          <c:showLegendKey val="0"/>
          <c:showVal val="0"/>
          <c:showCatName val="0"/>
          <c:showSerName val="0"/>
          <c:showPercent val="0"/>
          <c:showBubbleSize val="0"/>
        </c:dLbls>
        <c:marker val="1"/>
        <c:smooth val="0"/>
        <c:axId val="119903744"/>
        <c:axId val="119905280"/>
      </c:lineChart>
      <c:catAx>
        <c:axId val="119903744"/>
        <c:scaling>
          <c:orientation val="minMax"/>
        </c:scaling>
        <c:delete val="0"/>
        <c:axPos val="b"/>
        <c:numFmt formatCode="General" sourceLinked="1"/>
        <c:majorTickMark val="out"/>
        <c:minorTickMark val="none"/>
        <c:tickLblPos val="low"/>
        <c:spPr>
          <a:ln>
            <a:solidFill>
              <a:srgbClr val="000000"/>
            </a:solidFill>
            <a:prstDash val="solid"/>
          </a:ln>
        </c:spPr>
        <c:crossAx val="119905280"/>
        <c:crosses val="autoZero"/>
        <c:auto val="1"/>
        <c:lblAlgn val="ctr"/>
        <c:lblOffset val="100"/>
        <c:noMultiLvlLbl val="0"/>
      </c:catAx>
      <c:valAx>
        <c:axId val="119905280"/>
        <c:scaling>
          <c:orientation val="minMax"/>
        </c:scaling>
        <c:delete val="0"/>
        <c:axPos val="l"/>
        <c:numFmt formatCode="#,##0" sourceLinked="0"/>
        <c:majorTickMark val="out"/>
        <c:minorTickMark val="none"/>
        <c:tickLblPos val="low"/>
        <c:spPr>
          <a:ln>
            <a:solidFill>
              <a:srgbClr val="000000"/>
            </a:solidFill>
            <a:prstDash val="solid"/>
          </a:ln>
        </c:spPr>
        <c:crossAx val="119903744"/>
        <c:crosses val="autoZero"/>
        <c:crossBetween val="between"/>
      </c:valAx>
      <c:spPr>
        <a:solidFill>
          <a:srgbClr val="FFFFFF"/>
        </a:solidFill>
        <a:ln w="25400">
          <a:noFill/>
        </a:ln>
      </c:spPr>
    </c:plotArea>
    <c:legend>
      <c:legendPos val="b"/>
      <c:layout>
        <c:manualLayout>
          <c:xMode val="edge"/>
          <c:yMode val="edge"/>
          <c:x val="5.9213001703852332E-2"/>
          <c:y val="0.84330120897050065"/>
          <c:w val="0.93108303843581663"/>
          <c:h val="0.15669879102949993"/>
        </c:manualLayout>
      </c:layout>
      <c:overlay val="0"/>
      <c:spPr>
        <a:ln w="25400">
          <a:noFill/>
        </a:ln>
      </c:spPr>
      <c:txPr>
        <a:bodyPr/>
        <a:lstStyle/>
        <a:p>
          <a:pPr rtl="0">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EYInterstate Light" panose="02000506000000020004" pitchFamily="2" charset="0"/>
          <a:ea typeface="Arial Narrow"/>
          <a:cs typeface="Arial Narrow"/>
        </a:defRPr>
      </a:pPr>
      <a:endParaRPr lang="et-EE"/>
    </a:p>
  </c:txPr>
  <c:printSettings>
    <c:headerFooter/>
    <c:pageMargins b="0.750000000000001" l="0.70000000000000062" r="0.70000000000000062" t="0.750000000000001"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686175271624913E-2"/>
          <c:y val="1.6721311475409843E-2"/>
          <c:w val="0.90774355510298721"/>
          <c:h val="0.71955370443559463"/>
        </c:manualLayout>
      </c:layout>
      <c:lineChart>
        <c:grouping val="standard"/>
        <c:varyColors val="0"/>
        <c:ser>
          <c:idx val="1"/>
          <c:order val="0"/>
          <c:tx>
            <c:strRef>
              <c:f>'3 KOV-i SISESTUSVORM'!$C$149</c:f>
              <c:strCache>
                <c:ptCount val="1"/>
                <c:pt idx="0">
                  <c:v>erivajadustega laste koolides käivate laste arv</c:v>
                </c:pt>
              </c:strCache>
            </c:strRef>
          </c:tx>
          <c:spPr>
            <a:ln w="19050">
              <a:solidFill>
                <a:srgbClr val="646464"/>
              </a:solidFill>
              <a:prstDash val="solid"/>
            </a:ln>
          </c:spPr>
          <c:marker>
            <c:symbol val="square"/>
            <c:size val="5"/>
            <c:spPr>
              <a:solidFill>
                <a:schemeClr val="accent1"/>
              </a:solidFill>
              <a:ln>
                <a:noFill/>
              </a:ln>
            </c:spPr>
          </c:marker>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SISESTUSVORM'!$D$149:$K$149</c:f>
              <c:numCache>
                <c:formatCode>General</c:formatCode>
                <c:ptCount val="8"/>
                <c:pt idx="0">
                  <c:v>0</c:v>
                </c:pt>
                <c:pt idx="1">
                  <c:v>0</c:v>
                </c:pt>
                <c:pt idx="2">
                  <c:v>0</c:v>
                </c:pt>
                <c:pt idx="3">
                  <c:v>0</c:v>
                </c:pt>
                <c:pt idx="4">
                  <c:v>0</c:v>
                </c:pt>
                <c:pt idx="5">
                  <c:v>0</c:v>
                </c:pt>
                <c:pt idx="6">
                  <c:v>0</c:v>
                </c:pt>
                <c:pt idx="7">
                  <c:v>0</c:v>
                </c:pt>
              </c:numCache>
            </c:numRef>
          </c:val>
          <c:smooth val="0"/>
        </c:ser>
        <c:dLbls>
          <c:showLegendKey val="0"/>
          <c:showVal val="0"/>
          <c:showCatName val="0"/>
          <c:showSerName val="0"/>
          <c:showPercent val="0"/>
          <c:showBubbleSize val="0"/>
        </c:dLbls>
        <c:marker val="1"/>
        <c:smooth val="0"/>
        <c:axId val="120346880"/>
        <c:axId val="120349056"/>
      </c:lineChart>
      <c:catAx>
        <c:axId val="120346880"/>
        <c:scaling>
          <c:orientation val="minMax"/>
        </c:scaling>
        <c:delete val="0"/>
        <c:axPos val="b"/>
        <c:numFmt formatCode="General" sourceLinked="1"/>
        <c:majorTickMark val="out"/>
        <c:minorTickMark val="none"/>
        <c:tickLblPos val="low"/>
        <c:spPr>
          <a:ln>
            <a:solidFill>
              <a:srgbClr val="000000"/>
            </a:solidFill>
            <a:prstDash val="solid"/>
          </a:ln>
        </c:spPr>
        <c:crossAx val="120349056"/>
        <c:crosses val="autoZero"/>
        <c:auto val="1"/>
        <c:lblAlgn val="ctr"/>
        <c:lblOffset val="100"/>
        <c:noMultiLvlLbl val="0"/>
      </c:catAx>
      <c:valAx>
        <c:axId val="120349056"/>
        <c:scaling>
          <c:orientation val="minMax"/>
        </c:scaling>
        <c:delete val="0"/>
        <c:axPos val="l"/>
        <c:numFmt formatCode="#,##0" sourceLinked="0"/>
        <c:majorTickMark val="out"/>
        <c:minorTickMark val="none"/>
        <c:tickLblPos val="low"/>
        <c:spPr>
          <a:ln>
            <a:solidFill>
              <a:srgbClr val="000000"/>
            </a:solidFill>
            <a:prstDash val="solid"/>
          </a:ln>
        </c:spPr>
        <c:crossAx val="120346880"/>
        <c:crosses val="autoZero"/>
        <c:crossBetween val="between"/>
      </c:valAx>
      <c:spPr>
        <a:solidFill>
          <a:srgbClr val="FFFFFF"/>
        </a:solidFill>
        <a:ln w="25400">
          <a:noFill/>
        </a:ln>
      </c:spPr>
    </c:plotArea>
    <c:legend>
      <c:legendPos val="b"/>
      <c:layout>
        <c:manualLayout>
          <c:xMode val="edge"/>
          <c:yMode val="edge"/>
          <c:x val="5.9213001703852332E-2"/>
          <c:y val="0.84330120897050065"/>
          <c:w val="0.93108303843581663"/>
          <c:h val="0.15669879102949993"/>
        </c:manualLayout>
      </c:layout>
      <c:overlay val="0"/>
      <c:spPr>
        <a:ln w="25400">
          <a:noFill/>
        </a:ln>
      </c:spPr>
      <c:txPr>
        <a:bodyPr/>
        <a:lstStyle/>
        <a:p>
          <a:pPr rtl="0">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EYInterstate Light" panose="02000506000000020004" pitchFamily="2" charset="0"/>
          <a:ea typeface="Arial Narrow"/>
          <a:cs typeface="Arial Narrow"/>
        </a:defRPr>
      </a:pPr>
      <a:endParaRPr lang="et-EE"/>
    </a:p>
  </c:txPr>
  <c:printSettings>
    <c:headerFooter/>
    <c:pageMargins b="0.750000000000001" l="0.70000000000000062" r="0.70000000000000062" t="0.750000000000001"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686175271624913E-2"/>
          <c:y val="1.6721311475409843E-2"/>
          <c:w val="0.90774355510298721"/>
          <c:h val="0.71955370443559463"/>
        </c:manualLayout>
      </c:layout>
      <c:lineChart>
        <c:grouping val="standard"/>
        <c:varyColors val="0"/>
        <c:ser>
          <c:idx val="1"/>
          <c:order val="0"/>
          <c:tx>
            <c:strRef>
              <c:f>'3 KOV-i SISESTUSVORM'!$C$158</c:f>
              <c:strCache>
                <c:ptCount val="1"/>
                <c:pt idx="0">
                  <c:v>noorsootöösse kaasatud noorte osakaal (% noorte koguarvust)</c:v>
                </c:pt>
              </c:strCache>
            </c:strRef>
          </c:tx>
          <c:spPr>
            <a:ln w="19050">
              <a:solidFill>
                <a:srgbClr val="646464"/>
              </a:solidFill>
              <a:prstDash val="solid"/>
            </a:ln>
          </c:spPr>
          <c:marker>
            <c:symbol val="square"/>
            <c:size val="5"/>
            <c:spPr>
              <a:solidFill>
                <a:schemeClr val="accent1"/>
              </a:solidFill>
              <a:ln>
                <a:noFill/>
              </a:ln>
            </c:spPr>
          </c:marker>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SISESTUSVORM'!$D$158:$K$158</c:f>
              <c:numCache>
                <c:formatCode>0%</c:formatCode>
                <c:ptCount val="8"/>
                <c:pt idx="4">
                  <c:v>0.52</c:v>
                </c:pt>
                <c:pt idx="5">
                  <c:v>0.6</c:v>
                </c:pt>
                <c:pt idx="6">
                  <c:v>0.56999999999999995</c:v>
                </c:pt>
                <c:pt idx="7">
                  <c:v>0.63</c:v>
                </c:pt>
              </c:numCache>
            </c:numRef>
          </c:val>
          <c:smooth val="0"/>
        </c:ser>
        <c:ser>
          <c:idx val="0"/>
          <c:order val="1"/>
          <c:tx>
            <c:v>Sihttase 2020. aastaks</c:v>
          </c:tx>
          <c:spPr>
            <a:ln>
              <a:solidFill>
                <a:srgbClr val="33CC33"/>
              </a:solidFill>
            </a:ln>
          </c:spPr>
          <c:marker>
            <c:symbol val="none"/>
          </c:marker>
          <c:val>
            <c:numRef>
              <c:f>'4 Eesti statistika'!$D$153:$K$153</c:f>
              <c:numCache>
                <c:formatCode>0%</c:formatCode>
                <c:ptCount val="8"/>
                <c:pt idx="0">
                  <c:v>0.6</c:v>
                </c:pt>
                <c:pt idx="1">
                  <c:v>0.6</c:v>
                </c:pt>
                <c:pt idx="2">
                  <c:v>0.6</c:v>
                </c:pt>
                <c:pt idx="3">
                  <c:v>0.6</c:v>
                </c:pt>
                <c:pt idx="4">
                  <c:v>0.6</c:v>
                </c:pt>
                <c:pt idx="5">
                  <c:v>0.6</c:v>
                </c:pt>
                <c:pt idx="6">
                  <c:v>0.6</c:v>
                </c:pt>
                <c:pt idx="7">
                  <c:v>0.6</c:v>
                </c:pt>
              </c:numCache>
            </c:numRef>
          </c:val>
          <c:smooth val="0"/>
        </c:ser>
        <c:dLbls>
          <c:showLegendKey val="0"/>
          <c:showVal val="0"/>
          <c:showCatName val="0"/>
          <c:showSerName val="0"/>
          <c:showPercent val="0"/>
          <c:showBubbleSize val="0"/>
        </c:dLbls>
        <c:marker val="1"/>
        <c:smooth val="0"/>
        <c:axId val="120259712"/>
        <c:axId val="120261248"/>
      </c:lineChart>
      <c:catAx>
        <c:axId val="120259712"/>
        <c:scaling>
          <c:orientation val="minMax"/>
        </c:scaling>
        <c:delete val="0"/>
        <c:axPos val="b"/>
        <c:numFmt formatCode="General" sourceLinked="1"/>
        <c:majorTickMark val="out"/>
        <c:minorTickMark val="none"/>
        <c:tickLblPos val="low"/>
        <c:spPr>
          <a:ln>
            <a:solidFill>
              <a:srgbClr val="000000"/>
            </a:solidFill>
            <a:prstDash val="solid"/>
          </a:ln>
        </c:spPr>
        <c:crossAx val="120261248"/>
        <c:crosses val="autoZero"/>
        <c:auto val="1"/>
        <c:lblAlgn val="ctr"/>
        <c:lblOffset val="100"/>
        <c:noMultiLvlLbl val="0"/>
      </c:catAx>
      <c:valAx>
        <c:axId val="120261248"/>
        <c:scaling>
          <c:orientation val="minMax"/>
        </c:scaling>
        <c:delete val="0"/>
        <c:axPos val="l"/>
        <c:numFmt formatCode="0%" sourceLinked="0"/>
        <c:majorTickMark val="out"/>
        <c:minorTickMark val="none"/>
        <c:tickLblPos val="low"/>
        <c:spPr>
          <a:ln>
            <a:solidFill>
              <a:srgbClr val="000000"/>
            </a:solidFill>
            <a:prstDash val="solid"/>
          </a:ln>
        </c:spPr>
        <c:crossAx val="120259712"/>
        <c:crosses val="autoZero"/>
        <c:crossBetween val="between"/>
      </c:valAx>
      <c:spPr>
        <a:solidFill>
          <a:srgbClr val="FFFFFF"/>
        </a:solidFill>
        <a:ln w="25400">
          <a:noFill/>
        </a:ln>
      </c:spPr>
    </c:plotArea>
    <c:legend>
      <c:legendPos val="b"/>
      <c:layout>
        <c:manualLayout>
          <c:xMode val="edge"/>
          <c:yMode val="edge"/>
          <c:x val="5.9213001703852332E-2"/>
          <c:y val="0.84330120897050065"/>
          <c:w val="0.73816811360118528"/>
          <c:h val="6.7776773804913842E-2"/>
        </c:manualLayout>
      </c:layout>
      <c:overlay val="0"/>
      <c:spPr>
        <a:ln w="25400">
          <a:noFill/>
        </a:ln>
      </c:spPr>
      <c:txPr>
        <a:bodyPr/>
        <a:lstStyle/>
        <a:p>
          <a:pPr rtl="0">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EYInterstate Light" panose="02000506000000020004" pitchFamily="2" charset="0"/>
          <a:ea typeface="Arial Narrow"/>
          <a:cs typeface="Arial Narrow"/>
        </a:defRPr>
      </a:pPr>
      <a:endParaRPr lang="et-EE"/>
    </a:p>
  </c:txPr>
  <c:printSettings>
    <c:headerFooter/>
    <c:pageMargins b="0.750000000000001" l="0.70000000000000062" r="0.70000000000000062" t="0.750000000000001"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v>Noori huvikooli kohta KOV-is</c:v>
          </c:tx>
          <c:spPr>
            <a:solidFill>
              <a:srgbClr val="646464"/>
            </a:solidFill>
            <a:ln w="25400">
              <a:noFill/>
            </a:ln>
          </c:spPr>
          <c:invertIfNegative val="0"/>
          <c:cat>
            <c:numRef>
              <c:f>'3 KOV-i SISESTUSVORM'!$H$159:$K$159</c:f>
              <c:numCache>
                <c:formatCode>General</c:formatCode>
                <c:ptCount val="4"/>
                <c:pt idx="0">
                  <c:v>2012</c:v>
                </c:pt>
                <c:pt idx="1">
                  <c:v>2013</c:v>
                </c:pt>
                <c:pt idx="2">
                  <c:v>2014</c:v>
                </c:pt>
                <c:pt idx="3">
                  <c:v>2015</c:v>
                </c:pt>
              </c:numCache>
            </c:numRef>
          </c:cat>
          <c:val>
            <c:numRef>
              <c:f>'3 KOV-i SISESTUSVORM'!$H$161:$K$161</c:f>
              <c:numCache>
                <c:formatCode>General</c:formatCode>
                <c:ptCount val="4"/>
                <c:pt idx="0">
                  <c:v>272.5</c:v>
                </c:pt>
                <c:pt idx="1">
                  <c:v>260.5</c:v>
                </c:pt>
                <c:pt idx="2">
                  <c:v>490</c:v>
                </c:pt>
                <c:pt idx="3">
                  <c:v>460</c:v>
                </c:pt>
              </c:numCache>
            </c:numRef>
          </c:val>
        </c:ser>
        <c:ser>
          <c:idx val="1"/>
          <c:order val="1"/>
          <c:tx>
            <c:v>Noori huvikooli kohta Eestis</c:v>
          </c:tx>
          <c:spPr>
            <a:solidFill>
              <a:srgbClr val="FFD200"/>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SISESTUSVORM'!$H$159:$K$159</c:f>
              <c:numCache>
                <c:formatCode>General</c:formatCode>
                <c:ptCount val="4"/>
                <c:pt idx="0">
                  <c:v>2012</c:v>
                </c:pt>
                <c:pt idx="1">
                  <c:v>2013</c:v>
                </c:pt>
                <c:pt idx="2">
                  <c:v>2014</c:v>
                </c:pt>
                <c:pt idx="3">
                  <c:v>2015</c:v>
                </c:pt>
              </c:numCache>
            </c:numRef>
          </c:cat>
          <c:val>
            <c:numRef>
              <c:f>'4 Eesti statistika'!$H$93:$K$93</c:f>
              <c:numCache>
                <c:formatCode>0</c:formatCode>
                <c:ptCount val="4"/>
                <c:pt idx="0" formatCode="General">
                  <c:v>596</c:v>
                </c:pt>
                <c:pt idx="1">
                  <c:v>526.99822064056934</c:v>
                </c:pt>
                <c:pt idx="2">
                  <c:v>491.63282571912015</c:v>
                </c:pt>
                <c:pt idx="3">
                  <c:v>456.24799999999999</c:v>
                </c:pt>
              </c:numCache>
            </c:numRef>
          </c:val>
        </c:ser>
        <c:dLbls>
          <c:showLegendKey val="0"/>
          <c:showVal val="0"/>
          <c:showCatName val="0"/>
          <c:showSerName val="0"/>
          <c:showPercent val="0"/>
          <c:showBubbleSize val="0"/>
        </c:dLbls>
        <c:gapWidth val="100"/>
        <c:axId val="120320768"/>
        <c:axId val="120322304"/>
      </c:barChart>
      <c:lineChart>
        <c:grouping val="standard"/>
        <c:varyColors val="0"/>
        <c:ser>
          <c:idx val="2"/>
          <c:order val="2"/>
          <c:tx>
            <c:v>Sihttase 2020. aastaks</c:v>
          </c:tx>
          <c:spPr>
            <a:ln w="31750"/>
          </c:spPr>
          <c:marker>
            <c:symbol val="none"/>
          </c:marker>
          <c:val>
            <c:numRef>
              <c:f>'4 Eesti statistika'!$H$154:$K$154</c:f>
              <c:numCache>
                <c:formatCode>General</c:formatCode>
                <c:ptCount val="4"/>
                <c:pt idx="0">
                  <c:v>400</c:v>
                </c:pt>
                <c:pt idx="1">
                  <c:v>400</c:v>
                </c:pt>
                <c:pt idx="2">
                  <c:v>400</c:v>
                </c:pt>
                <c:pt idx="3">
                  <c:v>400</c:v>
                </c:pt>
              </c:numCache>
            </c:numRef>
          </c:val>
          <c:smooth val="0"/>
        </c:ser>
        <c:dLbls>
          <c:showLegendKey val="0"/>
          <c:showVal val="0"/>
          <c:showCatName val="0"/>
          <c:showSerName val="0"/>
          <c:showPercent val="0"/>
          <c:showBubbleSize val="0"/>
        </c:dLbls>
        <c:marker val="1"/>
        <c:smooth val="0"/>
        <c:axId val="120320768"/>
        <c:axId val="120322304"/>
      </c:lineChart>
      <c:catAx>
        <c:axId val="120320768"/>
        <c:scaling>
          <c:orientation val="minMax"/>
        </c:scaling>
        <c:delete val="0"/>
        <c:axPos val="b"/>
        <c:numFmt formatCode="General" sourceLinked="1"/>
        <c:majorTickMark val="out"/>
        <c:minorTickMark val="none"/>
        <c:tickLblPos val="low"/>
        <c:spPr>
          <a:ln>
            <a:solidFill>
              <a:srgbClr val="000000"/>
            </a:solidFill>
            <a:prstDash val="solid"/>
          </a:ln>
        </c:spPr>
        <c:crossAx val="120322304"/>
        <c:crosses val="autoZero"/>
        <c:auto val="1"/>
        <c:lblAlgn val="ctr"/>
        <c:lblOffset val="100"/>
        <c:noMultiLvlLbl val="0"/>
      </c:catAx>
      <c:valAx>
        <c:axId val="120322304"/>
        <c:scaling>
          <c:orientation val="minMax"/>
        </c:scaling>
        <c:delete val="0"/>
        <c:axPos val="l"/>
        <c:numFmt formatCode="#,##0" sourceLinked="0"/>
        <c:majorTickMark val="out"/>
        <c:minorTickMark val="none"/>
        <c:tickLblPos val="low"/>
        <c:spPr>
          <a:ln>
            <a:solidFill>
              <a:srgbClr val="000000"/>
            </a:solidFill>
            <a:prstDash val="solid"/>
          </a:ln>
        </c:spPr>
        <c:crossAx val="120320768"/>
        <c:crosses val="autoZero"/>
        <c:crossBetween val="between"/>
      </c:valAx>
      <c:spPr>
        <a:solidFill>
          <a:srgbClr val="FFFFFF"/>
        </a:solidFill>
        <a:ln w="25400">
          <a:noFill/>
        </a:ln>
      </c:spPr>
    </c:plotArea>
    <c:legend>
      <c:legendPos val="b"/>
      <c:overlay val="0"/>
      <c:spPr>
        <a:ln w="25400">
          <a:noFill/>
        </a:ln>
      </c:spPr>
    </c:legend>
    <c:plotVisOnly val="1"/>
    <c:dispBlanksAs val="gap"/>
    <c:showDLblsOverMax val="0"/>
  </c:chart>
  <c:spPr>
    <a:solidFill>
      <a:srgbClr val="FFFFFF"/>
    </a:solidFill>
    <a:ln w="25400">
      <a:noFill/>
    </a:ln>
  </c:spPr>
  <c:txPr>
    <a:bodyPr/>
    <a:lstStyle/>
    <a:p>
      <a:pPr>
        <a:defRPr sz="800" b="0">
          <a:solidFill>
            <a:srgbClr val="000000"/>
          </a:solidFill>
          <a:latin typeface="EYInterstate Light "/>
          <a:ea typeface="Arial Narrow"/>
          <a:cs typeface="Arial Narrow"/>
        </a:defRPr>
      </a:pPr>
      <a:endParaRPr lang="et-EE"/>
    </a:p>
  </c:txPr>
  <c:printSettings>
    <c:headerFooter/>
    <c:pageMargins b="0.75000000000000056" l="0.70000000000000051" r="0.70000000000000051" t="0.75000000000000056" header="0.30000000000000027" footer="0.30000000000000027"/>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v>Maakondlikus noortekogus osalevate noorte osakaal KOV-is</c:v>
          </c:tx>
          <c:spPr>
            <a:solidFill>
              <a:srgbClr val="FFE600"/>
            </a:solidFill>
            <a:ln w="25400">
              <a:noFill/>
            </a:ln>
          </c:spPr>
          <c:invertIfNegative val="0"/>
          <c:cat>
            <c:numRef>
              <c:f>'3 KOV-i SISESTUSVORM'!$H$159:$K$159</c:f>
              <c:numCache>
                <c:formatCode>General</c:formatCode>
                <c:ptCount val="4"/>
                <c:pt idx="0">
                  <c:v>2012</c:v>
                </c:pt>
                <c:pt idx="1">
                  <c:v>2013</c:v>
                </c:pt>
                <c:pt idx="2">
                  <c:v>2014</c:v>
                </c:pt>
                <c:pt idx="3">
                  <c:v>2015</c:v>
                </c:pt>
              </c:numCache>
            </c:numRef>
          </c:cat>
          <c:val>
            <c:numRef>
              <c:f>'3 KOV-i SISESTUSVORM'!$H$166:$K$166</c:f>
              <c:numCache>
                <c:formatCode>0.0%</c:formatCode>
                <c:ptCount val="4"/>
                <c:pt idx="0">
                  <c:v>0</c:v>
                </c:pt>
                <c:pt idx="1">
                  <c:v>0</c:v>
                </c:pt>
                <c:pt idx="2">
                  <c:v>0</c:v>
                </c:pt>
                <c:pt idx="3">
                  <c:v>0</c:v>
                </c:pt>
              </c:numCache>
            </c:numRef>
          </c:val>
        </c:ser>
        <c:ser>
          <c:idx val="2"/>
          <c:order val="1"/>
          <c:tx>
            <c:v>KOV-i osaluskogus osalevate KOV-i noorte osakaal</c:v>
          </c:tx>
          <c:spPr>
            <a:solidFill>
              <a:srgbClr val="CCCBCD"/>
            </a:solidFill>
            <a:ln w="25400">
              <a:noFill/>
            </a:ln>
          </c:spPr>
          <c:invertIfNegative val="0"/>
          <c:cat>
            <c:numRef>
              <c:f>'3 KOV-i SISESTUSVORM'!$H$159:$K$159</c:f>
              <c:numCache>
                <c:formatCode>General</c:formatCode>
                <c:ptCount val="4"/>
                <c:pt idx="0">
                  <c:v>2012</c:v>
                </c:pt>
                <c:pt idx="1">
                  <c:v>2013</c:v>
                </c:pt>
                <c:pt idx="2">
                  <c:v>2014</c:v>
                </c:pt>
                <c:pt idx="3">
                  <c:v>2015</c:v>
                </c:pt>
              </c:numCache>
            </c:numRef>
          </c:cat>
          <c:val>
            <c:numRef>
              <c:f>'3 KOV-i SISESTUSVORM'!$H$168:$K$168</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gapWidth val="100"/>
        <c:axId val="120035968"/>
        <c:axId val="120041856"/>
      </c:barChart>
      <c:catAx>
        <c:axId val="120035968"/>
        <c:scaling>
          <c:orientation val="minMax"/>
        </c:scaling>
        <c:delete val="0"/>
        <c:axPos val="b"/>
        <c:numFmt formatCode="General" sourceLinked="1"/>
        <c:majorTickMark val="out"/>
        <c:minorTickMark val="none"/>
        <c:tickLblPos val="low"/>
        <c:spPr>
          <a:ln>
            <a:solidFill>
              <a:srgbClr val="000000"/>
            </a:solidFill>
            <a:prstDash val="solid"/>
          </a:ln>
        </c:spPr>
        <c:crossAx val="120041856"/>
        <c:crosses val="autoZero"/>
        <c:auto val="1"/>
        <c:lblAlgn val="ctr"/>
        <c:lblOffset val="100"/>
        <c:noMultiLvlLbl val="0"/>
      </c:catAx>
      <c:valAx>
        <c:axId val="120041856"/>
        <c:scaling>
          <c:orientation val="minMax"/>
        </c:scaling>
        <c:delete val="0"/>
        <c:axPos val="l"/>
        <c:numFmt formatCode="#,##0" sourceLinked="0"/>
        <c:majorTickMark val="out"/>
        <c:minorTickMark val="none"/>
        <c:tickLblPos val="low"/>
        <c:spPr>
          <a:ln>
            <a:solidFill>
              <a:srgbClr val="000000"/>
            </a:solidFill>
            <a:prstDash val="solid"/>
          </a:ln>
        </c:spPr>
        <c:crossAx val="120035968"/>
        <c:crosses val="autoZero"/>
        <c:crossBetween val="between"/>
      </c:valAx>
      <c:spPr>
        <a:solidFill>
          <a:srgbClr val="FFFFFF"/>
        </a:solidFill>
        <a:ln w="25400">
          <a:noFill/>
        </a:ln>
      </c:spPr>
    </c:plotArea>
    <c:legend>
      <c:legendPos val="b"/>
      <c:layout>
        <c:manualLayout>
          <c:xMode val="edge"/>
          <c:yMode val="edge"/>
          <c:x val="9.4645274603832527E-2"/>
          <c:y val="0.87567763865582493"/>
          <c:w val="0.80569691946401512"/>
          <c:h val="0.12432236134417624"/>
        </c:manualLayout>
      </c:layout>
      <c:overlay val="0"/>
      <c:spPr>
        <a:ln w="25400">
          <a:noFill/>
        </a:ln>
      </c:spPr>
    </c:legend>
    <c:plotVisOnly val="1"/>
    <c:dispBlanksAs val="gap"/>
    <c:showDLblsOverMax val="0"/>
  </c:chart>
  <c:spPr>
    <a:solidFill>
      <a:srgbClr val="FFFFFF"/>
    </a:solidFill>
    <a:ln w="25400">
      <a:noFill/>
    </a:ln>
  </c:spPr>
  <c:txPr>
    <a:bodyPr/>
    <a:lstStyle/>
    <a:p>
      <a:pPr>
        <a:defRPr sz="800" b="0">
          <a:solidFill>
            <a:srgbClr val="000000"/>
          </a:solidFill>
          <a:latin typeface="EYInterstate Light" panose="02000506000000020004" pitchFamily="2" charset="0"/>
          <a:ea typeface="Arial Narrow"/>
          <a:cs typeface="Arial Narrow"/>
        </a:defRPr>
      </a:pPr>
      <a:endParaRPr lang="et-EE"/>
    </a:p>
  </c:txPr>
  <c:printSettings>
    <c:headerFooter/>
    <c:pageMargins b="0.75000000000000056" l="0.70000000000000051" r="0.70000000000000051" t="0.75000000000000056" header="0.30000000000000027" footer="0.30000000000000027"/>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'3 KOV-i SISESTUSVORM'!$C$174</c:f>
              <c:strCache>
                <c:ptCount val="1"/>
                <c:pt idx="0">
                  <c:v>KOV-i poolt osutatavatele hariduslikele tugiteenustele kuluv osakaal KOV-i aastasest eelarvest, %</c:v>
                </c:pt>
              </c:strCache>
            </c:strRef>
          </c:tx>
          <c:spPr>
            <a:solidFill>
              <a:srgbClr val="FFE600"/>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SISESTUSVORM'!$D$174:$K$174</c:f>
              <c:numCache>
                <c:formatCode>0%</c:formatCode>
                <c:ptCount val="8"/>
                <c:pt idx="2" formatCode="0.00%">
                  <c:v>1.5E-3</c:v>
                </c:pt>
                <c:pt idx="3" formatCode="0.00%">
                  <c:v>1.5E-3</c:v>
                </c:pt>
                <c:pt idx="4" formatCode="0.00%">
                  <c:v>1.2999999999999999E-3</c:v>
                </c:pt>
                <c:pt idx="5" formatCode="0.00%">
                  <c:v>1.1000000000000001E-3</c:v>
                </c:pt>
                <c:pt idx="6" formatCode="0.00%">
                  <c:v>1.4E-3</c:v>
                </c:pt>
                <c:pt idx="7" formatCode="0.00%">
                  <c:v>2E-3</c:v>
                </c:pt>
              </c:numCache>
            </c:numRef>
          </c:val>
        </c:ser>
        <c:ser>
          <c:idx val="1"/>
          <c:order val="1"/>
          <c:tx>
            <c:strRef>
              <c:f>'3 KOV-i SISESTUSVORM'!$C$175</c:f>
              <c:strCache>
                <c:ptCount val="1"/>
                <c:pt idx="0">
                  <c:v>sisseostetavate hariduslike tugiteenuste osakaal KOV-i aastasest eelarvest, % </c:v>
                </c:pt>
              </c:strCache>
            </c:strRef>
          </c:tx>
          <c:spPr>
            <a:solidFill>
              <a:srgbClr val="7F7E82"/>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'3 KOV-i SISESTUSVORM'!$D$175:$K$175</c:f>
              <c:numCache>
                <c:formatCode>0%</c:formatCode>
                <c:ptCount val="8"/>
                <c:pt idx="4" formatCode="0.00%">
                  <c:v>5.0000000000000001E-4</c:v>
                </c:pt>
                <c:pt idx="5" formatCode="0.00%">
                  <c:v>5.0000000000000001E-4</c:v>
                </c:pt>
                <c:pt idx="6" formatCode="0.00%">
                  <c:v>5.0000000000000001E-4</c:v>
                </c:pt>
                <c:pt idx="7" formatCode="0.00%">
                  <c:v>2.0000000000000001E-4</c:v>
                </c:pt>
              </c:numCache>
            </c:numRef>
          </c:val>
        </c:ser>
        <c:dLbls>
          <c:showLegendKey val="0"/>
          <c:showVal val="0"/>
          <c:showCatName val="0"/>
          <c:showSerName val="0"/>
          <c:showPercent val="0"/>
          <c:showBubbleSize val="0"/>
        </c:dLbls>
        <c:gapWidth val="100"/>
        <c:overlap val="100"/>
        <c:axId val="120128640"/>
        <c:axId val="120130176"/>
      </c:barChart>
      <c:catAx>
        <c:axId val="120128640"/>
        <c:scaling>
          <c:orientation val="minMax"/>
        </c:scaling>
        <c:delete val="0"/>
        <c:axPos val="b"/>
        <c:numFmt formatCode="General" sourceLinked="1"/>
        <c:majorTickMark val="out"/>
        <c:minorTickMark val="none"/>
        <c:tickLblPos val="low"/>
        <c:spPr>
          <a:ln>
            <a:solidFill>
              <a:srgbClr val="000000"/>
            </a:solidFill>
            <a:prstDash val="solid"/>
          </a:ln>
        </c:spPr>
        <c:crossAx val="120130176"/>
        <c:crosses val="autoZero"/>
        <c:auto val="1"/>
        <c:lblAlgn val="ctr"/>
        <c:lblOffset val="100"/>
        <c:noMultiLvlLbl val="0"/>
      </c:catAx>
      <c:valAx>
        <c:axId val="120130176"/>
        <c:scaling>
          <c:orientation val="minMax"/>
        </c:scaling>
        <c:delete val="0"/>
        <c:axPos val="l"/>
        <c:numFmt formatCode="0%" sourceLinked="0"/>
        <c:majorTickMark val="out"/>
        <c:minorTickMark val="none"/>
        <c:tickLblPos val="low"/>
        <c:spPr>
          <a:ln>
            <a:solidFill>
              <a:srgbClr val="000000"/>
            </a:solidFill>
            <a:prstDash val="solid"/>
          </a:ln>
        </c:spPr>
        <c:crossAx val="120128640"/>
        <c:crosses val="autoZero"/>
        <c:crossBetween val="between"/>
      </c:valAx>
      <c:spPr>
        <a:solidFill>
          <a:srgbClr val="FFFFFF"/>
        </a:solidFill>
        <a:ln w="25400">
          <a:noFill/>
        </a:ln>
      </c:spPr>
    </c:plotArea>
    <c:legend>
      <c:legendPos val="b"/>
      <c:overlay val="0"/>
      <c:spPr>
        <a:ln w="25400">
          <a:noFill/>
        </a:ln>
      </c:spPr>
    </c:legend>
    <c:plotVisOnly val="1"/>
    <c:dispBlanksAs val="gap"/>
    <c:showDLblsOverMax val="0"/>
  </c:chart>
  <c:spPr>
    <a:solidFill>
      <a:srgbClr val="FFFFFF"/>
    </a:solidFill>
    <a:ln w="25400">
      <a:noFill/>
    </a:ln>
  </c:spPr>
  <c:txPr>
    <a:bodyPr/>
    <a:lstStyle/>
    <a:p>
      <a:pPr>
        <a:defRPr sz="800" b="0">
          <a:solidFill>
            <a:srgbClr val="000000"/>
          </a:solidFill>
          <a:latin typeface="EYInterstate Light "/>
          <a:ea typeface="Arial Narrow"/>
          <a:cs typeface="Arial Narrow"/>
        </a:defRPr>
      </a:pPr>
      <a:endParaRPr lang="et-EE"/>
    </a:p>
  </c:txPr>
  <c:printSettings>
    <c:headerFooter/>
    <c:pageMargins b="0.75000000000000056" l="0.70000000000000051" r="0.70000000000000051" t="0.75000000000000056" header="0.30000000000000027" footer="0.30000000000000027"/>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'3 KOV-i SISESTUSVORM'!$C$187</c:f>
              <c:strCache>
                <c:ptCount val="1"/>
                <c:pt idx="0">
                  <c:v>koolitransporti kasutavate õpilaste arv</c:v>
                </c:pt>
              </c:strCache>
            </c:strRef>
          </c:tx>
          <c:spPr>
            <a:solidFill>
              <a:srgbClr val="FFE600"/>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SISESTUSVORM'!$D$187:$K$187</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100"/>
        <c:overlap val="100"/>
        <c:axId val="120183424"/>
        <c:axId val="120185216"/>
      </c:barChart>
      <c:catAx>
        <c:axId val="120183424"/>
        <c:scaling>
          <c:orientation val="minMax"/>
        </c:scaling>
        <c:delete val="0"/>
        <c:axPos val="b"/>
        <c:numFmt formatCode="General" sourceLinked="1"/>
        <c:majorTickMark val="out"/>
        <c:minorTickMark val="none"/>
        <c:tickLblPos val="low"/>
        <c:spPr>
          <a:ln>
            <a:solidFill>
              <a:srgbClr val="000000"/>
            </a:solidFill>
            <a:prstDash val="solid"/>
          </a:ln>
        </c:spPr>
        <c:crossAx val="120185216"/>
        <c:crosses val="autoZero"/>
        <c:auto val="1"/>
        <c:lblAlgn val="ctr"/>
        <c:lblOffset val="100"/>
        <c:noMultiLvlLbl val="0"/>
      </c:catAx>
      <c:valAx>
        <c:axId val="120185216"/>
        <c:scaling>
          <c:orientation val="minMax"/>
        </c:scaling>
        <c:delete val="0"/>
        <c:axPos val="l"/>
        <c:numFmt formatCode="#,##0" sourceLinked="0"/>
        <c:majorTickMark val="out"/>
        <c:minorTickMark val="none"/>
        <c:tickLblPos val="low"/>
        <c:spPr>
          <a:ln>
            <a:solidFill>
              <a:srgbClr val="000000"/>
            </a:solidFill>
            <a:prstDash val="solid"/>
          </a:ln>
        </c:spPr>
        <c:crossAx val="120183424"/>
        <c:crosses val="autoZero"/>
        <c:crossBetween val="between"/>
      </c:valAx>
      <c:spPr>
        <a:solidFill>
          <a:srgbClr val="FFFFFF"/>
        </a:solidFill>
        <a:ln w="25400">
          <a:noFill/>
        </a:ln>
      </c:spPr>
    </c:plotArea>
    <c:legend>
      <c:legendPos val="b"/>
      <c:overlay val="0"/>
      <c:spPr>
        <a:ln w="25400">
          <a:noFill/>
        </a:ln>
      </c:spPr>
    </c:legend>
    <c:plotVisOnly val="1"/>
    <c:dispBlanksAs val="gap"/>
    <c:showDLblsOverMax val="0"/>
  </c:chart>
  <c:spPr>
    <a:solidFill>
      <a:srgbClr val="FFFFFF"/>
    </a:solidFill>
    <a:ln w="25400">
      <a:noFill/>
    </a:ln>
  </c:spPr>
  <c:txPr>
    <a:bodyPr/>
    <a:lstStyle/>
    <a:p>
      <a:pPr>
        <a:defRPr sz="800" b="0">
          <a:solidFill>
            <a:srgbClr val="000000"/>
          </a:solidFill>
          <a:latin typeface="EYInterstate Light "/>
          <a:ea typeface="Arial Narrow"/>
          <a:cs typeface="Arial Narrow"/>
        </a:defRPr>
      </a:pPr>
      <a:endParaRPr lang="et-EE"/>
    </a:p>
  </c:txPr>
  <c:printSettings>
    <c:headerFooter/>
    <c:pageMargins b="0.75000000000000056" l="0.70000000000000051" r="0.70000000000000051" t="0.75000000000000056" header="0.30000000000000027" footer="0.30000000000000027"/>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9492470848551335E-2"/>
          <c:y val="1.6721311475409843E-2"/>
          <c:w val="0.92993727635897439"/>
          <c:h val="0.74790964244223623"/>
        </c:manualLayout>
      </c:layout>
      <c:lineChart>
        <c:grouping val="standard"/>
        <c:varyColors val="0"/>
        <c:ser>
          <c:idx val="1"/>
          <c:order val="0"/>
          <c:tx>
            <c:v>Rahuldatud toimetulekutoetuste arvu suhe kogurahvastikku (%) KOV-is</c:v>
          </c:tx>
          <c:spPr>
            <a:ln w="19050">
              <a:solidFill>
                <a:srgbClr val="646464"/>
              </a:solidFill>
              <a:prstDash val="solid"/>
            </a:ln>
          </c:spPr>
          <c:marker>
            <c:symbol val="square"/>
            <c:size val="5"/>
            <c:spPr>
              <a:solidFill>
                <a:schemeClr val="accent1"/>
              </a:solidFill>
              <a:ln>
                <a:no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SISESTUSVORM'!$D$196:$J$196</c:f>
              <c:numCache>
                <c:formatCode>0%</c:formatCode>
                <c:ptCount val="7"/>
                <c:pt idx="0">
                  <c:v>3.6562499999999998E-2</c:v>
                </c:pt>
                <c:pt idx="1">
                  <c:v>8.0250783699059566E-2</c:v>
                </c:pt>
                <c:pt idx="2">
                  <c:v>0.21523809523809523</c:v>
                </c:pt>
                <c:pt idx="3">
                  <c:v>0.28338762214983715</c:v>
                </c:pt>
                <c:pt idx="4">
                  <c:v>0.3381320224719101</c:v>
                </c:pt>
                <c:pt idx="5">
                  <c:v>0.36495293265749457</c:v>
                </c:pt>
                <c:pt idx="6">
                  <c:v>0.37883832778394377</c:v>
                </c:pt>
              </c:numCache>
            </c:numRef>
          </c:val>
          <c:smooth val="0"/>
        </c:ser>
        <c:ser>
          <c:idx val="2"/>
          <c:order val="1"/>
          <c:tx>
            <c:v>Rahuldatud toimetulekutoetuste arvu suhe kogurahvastikku (%) Eestis</c:v>
          </c:tx>
          <c:spPr>
            <a:ln w="19050">
              <a:solidFill>
                <a:srgbClr val="FFD200"/>
              </a:solidFill>
              <a:prstDash val="solid"/>
            </a:ln>
          </c:spPr>
          <c:marker>
            <c:spPr>
              <a:solidFill>
                <a:schemeClr val="accent2"/>
              </a:solidFill>
              <a:ln>
                <a:no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'4 Eesti statistika'!$D$99:$J$99</c:f>
              <c:numCache>
                <c:formatCode>0%</c:formatCode>
                <c:ptCount val="7"/>
                <c:pt idx="0">
                  <c:v>4.451973939810526E-2</c:v>
                </c:pt>
                <c:pt idx="1">
                  <c:v>7.996990432269753E-2</c:v>
                </c:pt>
                <c:pt idx="2">
                  <c:v>0.12384327490643446</c:v>
                </c:pt>
                <c:pt idx="3">
                  <c:v>0.12156566340267437</c:v>
                </c:pt>
                <c:pt idx="4">
                  <c:v>0.10397617899559092</c:v>
                </c:pt>
                <c:pt idx="5">
                  <c:v>8.9754835347461773E-2</c:v>
                </c:pt>
                <c:pt idx="6">
                  <c:v>7.6965752888505184E-2</c:v>
                </c:pt>
              </c:numCache>
            </c:numRef>
          </c:val>
          <c:smooth val="0"/>
        </c:ser>
        <c:dLbls>
          <c:showLegendKey val="0"/>
          <c:showVal val="0"/>
          <c:showCatName val="0"/>
          <c:showSerName val="0"/>
          <c:showPercent val="0"/>
          <c:showBubbleSize val="0"/>
        </c:dLbls>
        <c:marker val="1"/>
        <c:smooth val="0"/>
        <c:axId val="120436224"/>
        <c:axId val="120437760"/>
      </c:lineChart>
      <c:catAx>
        <c:axId val="120436224"/>
        <c:scaling>
          <c:orientation val="minMax"/>
        </c:scaling>
        <c:delete val="0"/>
        <c:axPos val="b"/>
        <c:numFmt formatCode="General" sourceLinked="1"/>
        <c:majorTickMark val="out"/>
        <c:minorTickMark val="none"/>
        <c:tickLblPos val="low"/>
        <c:spPr>
          <a:ln>
            <a:solidFill>
              <a:srgbClr val="000000"/>
            </a:solidFill>
            <a:prstDash val="solid"/>
          </a:ln>
        </c:spPr>
        <c:crossAx val="120437760"/>
        <c:crosses val="autoZero"/>
        <c:auto val="1"/>
        <c:lblAlgn val="ctr"/>
        <c:lblOffset val="100"/>
        <c:noMultiLvlLbl val="0"/>
      </c:catAx>
      <c:valAx>
        <c:axId val="120437760"/>
        <c:scaling>
          <c:orientation val="minMax"/>
        </c:scaling>
        <c:delete val="0"/>
        <c:axPos val="l"/>
        <c:numFmt formatCode="0%" sourceLinked="0"/>
        <c:majorTickMark val="out"/>
        <c:minorTickMark val="none"/>
        <c:tickLblPos val="low"/>
        <c:spPr>
          <a:ln>
            <a:solidFill>
              <a:srgbClr val="000000"/>
            </a:solidFill>
            <a:prstDash val="solid"/>
          </a:ln>
        </c:spPr>
        <c:crossAx val="120436224"/>
        <c:crosses val="autoZero"/>
        <c:crossBetween val="between"/>
      </c:valAx>
      <c:spPr>
        <a:solidFill>
          <a:srgbClr val="FFFFFF"/>
        </a:solidFill>
        <a:ln w="25400">
          <a:noFill/>
        </a:ln>
      </c:spPr>
    </c:plotArea>
    <c:legend>
      <c:legendPos val="b"/>
      <c:layout>
        <c:manualLayout>
          <c:xMode val="edge"/>
          <c:yMode val="edge"/>
          <c:x val="6.318618067478407E-2"/>
          <c:y val="0.88113144873284222"/>
          <c:w val="0.85858991310296739"/>
          <c:h val="0.11886855126715717"/>
        </c:manualLayout>
      </c:layout>
      <c:overlay val="0"/>
      <c:spPr>
        <a:ln w="25400">
          <a:noFill/>
        </a:ln>
      </c:spPr>
      <c:txPr>
        <a:bodyPr/>
        <a:lstStyle/>
        <a:p>
          <a:pPr rtl="0">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EYInterstate Light "/>
          <a:ea typeface="Arial Narrow"/>
          <a:cs typeface="Arial Narrow"/>
        </a:defRPr>
      </a:pPr>
      <a:endParaRPr lang="et-EE"/>
    </a:p>
  </c:txPr>
  <c:printSettings>
    <c:headerFooter/>
    <c:pageMargins b="0.750000000000001" l="0.70000000000000062" r="0.70000000000000062" t="0.750000000000001"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3.9492470848551335E-2"/>
          <c:y val="1.6721311475409843E-2"/>
          <c:w val="0.92993727635897439"/>
          <c:h val="0.74790964244223623"/>
        </c:manualLayout>
      </c:layout>
      <c:lineChart>
        <c:grouping val="standard"/>
        <c:varyColors val="0"/>
        <c:ser>
          <c:idx val="1"/>
          <c:order val="0"/>
          <c:tx>
            <c:strRef>
              <c:f>'3 KOV-i SISESTUSVORM'!$C$210</c:f>
              <c:strCache>
                <c:ptCount val="1"/>
                <c:pt idx="0">
                  <c:v>orvude, vanemliku hoolitsuseta ja abivajavate laste arv (lapsed, kes jäid aruandeaasta lõpuks arvele)</c:v>
                </c:pt>
              </c:strCache>
            </c:strRef>
          </c:tx>
          <c:spPr>
            <a:ln w="19050">
              <a:solidFill>
                <a:srgbClr val="646464"/>
              </a:solidFill>
              <a:prstDash val="solid"/>
            </a:ln>
          </c:spPr>
          <c:marker>
            <c:symbol val="square"/>
            <c:size val="5"/>
            <c:spPr>
              <a:solidFill>
                <a:schemeClr val="accent1"/>
              </a:solidFill>
              <a:ln>
                <a:no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SISESTUSVORM'!$D$210:$J$210</c:f>
              <c:numCache>
                <c:formatCode>General</c:formatCode>
                <c:ptCount val="7"/>
                <c:pt idx="0">
                  <c:v>0</c:v>
                </c:pt>
                <c:pt idx="1">
                  <c:v>0</c:v>
                </c:pt>
                <c:pt idx="2">
                  <c:v>0</c:v>
                </c:pt>
                <c:pt idx="3">
                  <c:v>4</c:v>
                </c:pt>
                <c:pt idx="4">
                  <c:v>4</c:v>
                </c:pt>
                <c:pt idx="5">
                  <c:v>4</c:v>
                </c:pt>
                <c:pt idx="6">
                  <c:v>6</c:v>
                </c:pt>
              </c:numCache>
            </c:numRef>
          </c:val>
          <c:smooth val="0"/>
        </c:ser>
        <c:dLbls>
          <c:showLegendKey val="0"/>
          <c:showVal val="0"/>
          <c:showCatName val="0"/>
          <c:showSerName val="0"/>
          <c:showPercent val="0"/>
          <c:showBubbleSize val="0"/>
        </c:dLbls>
        <c:marker val="1"/>
        <c:smooth val="0"/>
        <c:axId val="120454144"/>
        <c:axId val="120464128"/>
      </c:lineChart>
      <c:catAx>
        <c:axId val="120454144"/>
        <c:scaling>
          <c:orientation val="minMax"/>
        </c:scaling>
        <c:delete val="0"/>
        <c:axPos val="b"/>
        <c:numFmt formatCode="General" sourceLinked="1"/>
        <c:majorTickMark val="out"/>
        <c:minorTickMark val="none"/>
        <c:tickLblPos val="low"/>
        <c:spPr>
          <a:ln>
            <a:solidFill>
              <a:srgbClr val="000000"/>
            </a:solidFill>
            <a:prstDash val="solid"/>
          </a:ln>
        </c:spPr>
        <c:crossAx val="120464128"/>
        <c:crosses val="autoZero"/>
        <c:auto val="1"/>
        <c:lblAlgn val="ctr"/>
        <c:lblOffset val="100"/>
        <c:noMultiLvlLbl val="0"/>
      </c:catAx>
      <c:valAx>
        <c:axId val="120464128"/>
        <c:scaling>
          <c:orientation val="minMax"/>
        </c:scaling>
        <c:delete val="0"/>
        <c:axPos val="l"/>
        <c:numFmt formatCode="#,##0" sourceLinked="0"/>
        <c:majorTickMark val="out"/>
        <c:minorTickMark val="none"/>
        <c:tickLblPos val="low"/>
        <c:spPr>
          <a:ln>
            <a:solidFill>
              <a:srgbClr val="000000"/>
            </a:solidFill>
            <a:prstDash val="solid"/>
          </a:ln>
        </c:spPr>
        <c:crossAx val="120454144"/>
        <c:crosses val="autoZero"/>
        <c:crossBetween val="between"/>
      </c:valAx>
      <c:spPr>
        <a:solidFill>
          <a:srgbClr val="FFFFFF"/>
        </a:solidFill>
        <a:ln w="25400">
          <a:noFill/>
        </a:ln>
      </c:spPr>
    </c:plotArea>
    <c:legend>
      <c:legendPos val="b"/>
      <c:layout>
        <c:manualLayout>
          <c:xMode val="edge"/>
          <c:yMode val="edge"/>
          <c:x val="6.318618067478407E-2"/>
          <c:y val="0.88113144873284222"/>
          <c:w val="0.76688032417000562"/>
          <c:h val="6.4898756507895533E-2"/>
        </c:manualLayout>
      </c:layout>
      <c:overlay val="0"/>
      <c:spPr>
        <a:ln w="25400">
          <a:noFill/>
        </a:ln>
      </c:spPr>
      <c:txPr>
        <a:bodyPr/>
        <a:lstStyle/>
        <a:p>
          <a:pPr rtl="0">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EYInterstate Light "/>
          <a:ea typeface="Arial Narrow"/>
          <a:cs typeface="Arial Narrow"/>
        </a:defRPr>
      </a:pPr>
      <a:endParaRPr lang="et-EE"/>
    </a:p>
  </c:txPr>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Leibkondade struktuur KOV-is</a:t>
            </a:r>
          </a:p>
        </c:rich>
      </c:tx>
      <c:layout>
        <c:manualLayout>
          <c:xMode val="edge"/>
          <c:yMode val="edge"/>
          <c:x val="0.32636721776333388"/>
          <c:y val="3.1418037020837841E-2"/>
        </c:manualLayout>
      </c:layout>
      <c:overlay val="0"/>
    </c:title>
    <c:autoTitleDeleted val="0"/>
    <c:pivotFmts>
      <c:pivotFmt>
        <c:idx val="0"/>
        <c:spPr>
          <a:solidFill>
            <a:srgbClr val="7F7E82"/>
          </a:solidFill>
        </c:spPr>
        <c:marker>
          <c:symbol val="none"/>
        </c:marker>
        <c:dLbl>
          <c:idx val="0"/>
          <c:spPr/>
          <c:txPr>
            <a:bodyPr/>
            <a:lstStyle/>
            <a:p>
              <a:pPr>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2"/>
          </a:solidFill>
        </c:spPr>
        <c:marker>
          <c:symbol val="none"/>
        </c:marker>
        <c:dLbl>
          <c:idx val="0"/>
          <c:spPr/>
          <c:txPr>
            <a:bodyPr/>
            <a:lstStyle/>
            <a:p>
              <a:pPr>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3"/>
          </a:solidFill>
        </c:spPr>
        <c:marker>
          <c:symbol val="none"/>
        </c:marker>
        <c:dLbl>
          <c:idx val="0"/>
          <c:spPr/>
          <c:txPr>
            <a:bodyPr/>
            <a:lstStyle/>
            <a:p>
              <a:pPr>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rgbClr val="CCCCCC"/>
          </a:solidFill>
        </c:spPr>
        <c:marker>
          <c:symbol val="none"/>
        </c:marker>
        <c:dLbl>
          <c:idx val="0"/>
          <c:spPr/>
          <c:txPr>
            <a:bodyPr/>
            <a:lstStyle/>
            <a:p>
              <a:pPr>
                <a:defRPr/>
              </a:pPr>
              <a:endParaRPr lang="et-EE"/>
            </a:p>
          </c:txPr>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057174103237103"/>
          <c:y val="0.15146363523015821"/>
          <c:w val="0.86887270341207412"/>
          <c:h val="0.60312290340264751"/>
        </c:manualLayout>
      </c:layout>
      <c:barChart>
        <c:barDir val="col"/>
        <c:grouping val="percentStacked"/>
        <c:varyColors val="0"/>
        <c:ser>
          <c:idx val="1"/>
          <c:order val="0"/>
          <c:tx>
            <c:strRef>
              <c:f>'3 KOV-i SISESTUSVORM'!$C$23</c:f>
              <c:strCache>
                <c:ptCount val="1"/>
                <c:pt idx="0">
                  <c:v>ühe lapsega leibkondade osakaal</c:v>
                </c:pt>
              </c:strCache>
            </c:strRef>
          </c:tx>
          <c:spPr>
            <a:solidFill>
              <a:srgbClr val="7F7E8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 KOV-i SISESTUSVORM'!$D$22,'3 KOV-i SISESTUSVORM'!$H$22)</c:f>
              <c:numCache>
                <c:formatCode>General</c:formatCode>
                <c:ptCount val="2"/>
                <c:pt idx="0">
                  <c:v>2000</c:v>
                </c:pt>
                <c:pt idx="1">
                  <c:v>2011</c:v>
                </c:pt>
              </c:numCache>
              <c:extLst>
                <c:ext xmlns:c15="http://schemas.microsoft.com/office/drawing/2012/chart" uri="{02D57815-91ED-43cb-92C2-25804820EDAC}">
                  <c15:fullRef>
                    <c15:sqref>'3 KOV-i SISESTUSVORM'!$D$22:$K$22</c15:sqref>
                  </c15:fullRef>
                </c:ext>
              </c:extLst>
            </c:numRef>
          </c:cat>
          <c:val>
            <c:numRef>
              <c:f>('3 KOV-i SISESTUSVORM'!$D$23,'3 KOV-i SISESTUSVORM'!$H$23)</c:f>
              <c:numCache>
                <c:formatCode>0%</c:formatCode>
                <c:ptCount val="2"/>
                <c:pt idx="0">
                  <c:v>0.59704251386321627</c:v>
                </c:pt>
                <c:pt idx="1">
                  <c:v>0.59712230215827333</c:v>
                </c:pt>
              </c:numCache>
              <c:extLst>
                <c:ext xmlns:c15="http://schemas.microsoft.com/office/drawing/2012/chart" uri="{02D57815-91ED-43cb-92C2-25804820EDAC}">
                  <c15:fullRef>
                    <c15:sqref>'3 KOV-i SISESTUSVORM'!$D$23:$K$23</c15:sqref>
                  </c15:fullRef>
                </c:ext>
              </c:extLst>
            </c:numRef>
          </c:val>
        </c:ser>
        <c:ser>
          <c:idx val="2"/>
          <c:order val="1"/>
          <c:tx>
            <c:strRef>
              <c:f>'3 KOV-i SISESTUSVORM'!$C$24</c:f>
              <c:strCache>
                <c:ptCount val="1"/>
                <c:pt idx="0">
                  <c:v>kahe lapsega leibkondade osakaal</c:v>
                </c:pt>
              </c:strCache>
            </c:strRef>
          </c:tx>
          <c:spPr>
            <a:solidFill>
              <a:schemeClr val="accent2"/>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 KOV-i SISESTUSVORM'!$D$22,'3 KOV-i SISESTUSVORM'!$H$22)</c:f>
              <c:numCache>
                <c:formatCode>General</c:formatCode>
                <c:ptCount val="2"/>
                <c:pt idx="0">
                  <c:v>2000</c:v>
                </c:pt>
                <c:pt idx="1">
                  <c:v>2011</c:v>
                </c:pt>
              </c:numCache>
              <c:extLst>
                <c:ext xmlns:c15="http://schemas.microsoft.com/office/drawing/2012/chart" uri="{02D57815-91ED-43cb-92C2-25804820EDAC}">
                  <c15:fullRef>
                    <c15:sqref>'3 KOV-i SISESTUSVORM'!$D$22:$K$22</c15:sqref>
                  </c15:fullRef>
                </c:ext>
              </c:extLst>
            </c:numRef>
          </c:cat>
          <c:val>
            <c:numRef>
              <c:f>('3 KOV-i SISESTUSVORM'!$D$24,'3 KOV-i SISESTUSVORM'!$H$24)</c:f>
              <c:numCache>
                <c:formatCode>0%</c:formatCode>
                <c:ptCount val="2"/>
                <c:pt idx="0">
                  <c:v>0.33271719038817005</c:v>
                </c:pt>
                <c:pt idx="1">
                  <c:v>0.31294964028776978</c:v>
                </c:pt>
              </c:numCache>
              <c:extLst>
                <c:ext xmlns:c15="http://schemas.microsoft.com/office/drawing/2012/chart" uri="{02D57815-91ED-43cb-92C2-25804820EDAC}">
                  <c15:fullRef>
                    <c15:sqref>'3 KOV-i SISESTUSVORM'!$D$24:$K$24</c15:sqref>
                  </c15:fullRef>
                </c:ext>
              </c:extLst>
            </c:numRef>
          </c:val>
        </c:ser>
        <c:ser>
          <c:idx val="3"/>
          <c:order val="2"/>
          <c:tx>
            <c:strRef>
              <c:f>'3 KOV-i SISESTUSVORM'!$C$25</c:f>
              <c:strCache>
                <c:ptCount val="1"/>
                <c:pt idx="0">
                  <c:v>kolme ja enama lapsega leibkondade osakaal</c:v>
                </c:pt>
              </c:strCache>
            </c:strRef>
          </c:tx>
          <c:spPr>
            <a:solidFill>
              <a:schemeClr val="accent3"/>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('3 KOV-i SISESTUSVORM'!$D$22,'3 KOV-i SISESTUSVORM'!$H$22)</c:f>
              <c:numCache>
                <c:formatCode>General</c:formatCode>
                <c:ptCount val="2"/>
                <c:pt idx="0">
                  <c:v>2000</c:v>
                </c:pt>
                <c:pt idx="1">
                  <c:v>2011</c:v>
                </c:pt>
              </c:numCache>
              <c:extLst>
                <c:ext xmlns:c15="http://schemas.microsoft.com/office/drawing/2012/chart" uri="{02D57815-91ED-43cb-92C2-25804820EDAC}">
                  <c15:fullRef>
                    <c15:sqref>'3 KOV-i SISESTUSVORM'!$D$22:$K$22</c15:sqref>
                  </c15:fullRef>
                </c:ext>
              </c:extLst>
            </c:numRef>
          </c:cat>
          <c:val>
            <c:numRef>
              <c:f>('3 KOV-i SISESTUSVORM'!$D$25,'3 KOV-i SISESTUSVORM'!$H$25)</c:f>
              <c:numCache>
                <c:formatCode>0%</c:formatCode>
                <c:ptCount val="2"/>
                <c:pt idx="0">
                  <c:v>7.0240295748613679E-2</c:v>
                </c:pt>
                <c:pt idx="1">
                  <c:v>8.9928057553956831E-2</c:v>
                </c:pt>
              </c:numCache>
              <c:extLst>
                <c:ext xmlns:c15="http://schemas.microsoft.com/office/drawing/2012/chart" uri="{02D57815-91ED-43cb-92C2-25804820EDAC}">
                  <c15:fullRef>
                    <c15:sqref>'3 KOV-i SISESTUSVORM'!$D$25:$K$25</c15:sqref>
                  </c15:fullRef>
                </c:ext>
              </c:extLst>
            </c:numRef>
          </c:val>
        </c:ser>
        <c:dLbls>
          <c:showLegendKey val="0"/>
          <c:showVal val="0"/>
          <c:showCatName val="0"/>
          <c:showSerName val="0"/>
          <c:showPercent val="0"/>
          <c:showBubbleSize val="0"/>
        </c:dLbls>
        <c:gapWidth val="100"/>
        <c:overlap val="100"/>
        <c:axId val="91776896"/>
        <c:axId val="91778432"/>
      </c:barChart>
      <c:catAx>
        <c:axId val="91776896"/>
        <c:scaling>
          <c:orientation val="minMax"/>
        </c:scaling>
        <c:delete val="0"/>
        <c:axPos val="b"/>
        <c:numFmt formatCode="General" sourceLinked="1"/>
        <c:majorTickMark val="out"/>
        <c:minorTickMark val="none"/>
        <c:tickLblPos val="low"/>
        <c:spPr>
          <a:ln>
            <a:solidFill>
              <a:srgbClr val="000000"/>
            </a:solidFill>
            <a:prstDash val="solid"/>
          </a:ln>
        </c:spPr>
        <c:crossAx val="91778432"/>
        <c:crosses val="autoZero"/>
        <c:auto val="1"/>
        <c:lblAlgn val="ctr"/>
        <c:lblOffset val="100"/>
        <c:noMultiLvlLbl val="0"/>
      </c:catAx>
      <c:valAx>
        <c:axId val="91778432"/>
        <c:scaling>
          <c:orientation val="minMax"/>
        </c:scaling>
        <c:delete val="0"/>
        <c:axPos val="l"/>
        <c:numFmt formatCode="0%" sourceLinked="0"/>
        <c:majorTickMark val="out"/>
        <c:minorTickMark val="none"/>
        <c:tickLblPos val="low"/>
        <c:spPr>
          <a:ln>
            <a:solidFill>
              <a:srgbClr val="000000"/>
            </a:solidFill>
            <a:prstDash val="solid"/>
          </a:ln>
        </c:spPr>
        <c:crossAx val="91776896"/>
        <c:crosses val="autoZero"/>
        <c:crossBetween val="between"/>
        <c:majorUnit val="0.2"/>
      </c:valAx>
      <c:spPr>
        <a:solidFill>
          <a:srgbClr val="FFFFFF"/>
        </a:solidFill>
        <a:ln w="25400">
          <a:noFill/>
        </a:ln>
      </c:spPr>
    </c:plotArea>
    <c:legend>
      <c:legendPos val="b"/>
      <c:layout>
        <c:manualLayout>
          <c:xMode val="edge"/>
          <c:yMode val="edge"/>
          <c:x val="6.5546806649168822E-3"/>
          <c:y val="0.80791010498687654"/>
          <c:w val="0.99344531933508362"/>
          <c:h val="0.16431211723534556"/>
        </c:manualLayout>
      </c:layout>
      <c:overlay val="0"/>
      <c:spPr>
        <a:ln w="25400">
          <a:noFill/>
        </a:ln>
      </c:spPr>
      <c:txPr>
        <a:bodyPr/>
        <a:lstStyle/>
        <a:p>
          <a:pPr rtl="0">
            <a:defRPr/>
          </a:pPr>
          <a:endParaRPr lang="et-EE"/>
        </a:p>
      </c:txPr>
    </c:legend>
    <c:plotVisOnly val="1"/>
    <c:dispBlanksAs val="gap"/>
    <c:showDLblsOverMax val="0"/>
  </c:chart>
  <c:spPr>
    <a:ln w="25400">
      <a:noFill/>
    </a:ln>
  </c:spPr>
  <c:txPr>
    <a:bodyPr/>
    <a:lstStyle/>
    <a:p>
      <a:pPr>
        <a:defRPr sz="800" b="0">
          <a:solidFill>
            <a:srgbClr val="000000"/>
          </a:solidFill>
          <a:latin typeface="EYInterstate Light" panose="02000506000000020004" pitchFamily="2" charset="0"/>
          <a:ea typeface="Arial Narrow"/>
          <a:cs typeface="Arial Narrow"/>
        </a:defRPr>
      </a:pPr>
      <a:endParaRPr lang="et-EE"/>
    </a:p>
  </c:txPr>
  <c:printSettings>
    <c:headerFooter/>
    <c:pageMargins b="0.75000000000000078" l="0.70000000000000062" r="0.70000000000000062" t="0.75000000000000078"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9492470848551335E-2"/>
          <c:y val="1.6721311475409843E-2"/>
          <c:w val="0.92993727635897439"/>
          <c:h val="0.79162563540317121"/>
        </c:manualLayout>
      </c:layout>
      <c:lineChart>
        <c:grouping val="standard"/>
        <c:varyColors val="0"/>
        <c:ser>
          <c:idx val="1"/>
          <c:order val="0"/>
          <c:tx>
            <c:strRef>
              <c:f>'3 KOV-i SISESTUSVORM'!$C$211</c:f>
              <c:strCache>
                <c:ptCount val="1"/>
                <c:pt idx="0">
                  <c:v>mitteinstitutsionaalsel asendushooldusel viibivate laste arv</c:v>
                </c:pt>
              </c:strCache>
            </c:strRef>
          </c:tx>
          <c:spPr>
            <a:ln w="19050">
              <a:solidFill>
                <a:srgbClr val="646464"/>
              </a:solidFill>
              <a:prstDash val="solid"/>
            </a:ln>
          </c:spPr>
          <c:marker>
            <c:symbol val="square"/>
            <c:size val="5"/>
            <c:spPr>
              <a:solidFill>
                <a:schemeClr val="accent1"/>
              </a:solidFill>
              <a:ln>
                <a:no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SISESTUSVORM'!$D$211:$J$211</c:f>
              <c:numCache>
                <c:formatCode>General</c:formatCode>
                <c:ptCount val="7"/>
                <c:pt idx="0">
                  <c:v>0</c:v>
                </c:pt>
                <c:pt idx="1">
                  <c:v>0</c:v>
                </c:pt>
                <c:pt idx="2">
                  <c:v>0</c:v>
                </c:pt>
                <c:pt idx="3">
                  <c:v>0</c:v>
                </c:pt>
                <c:pt idx="4">
                  <c:v>0</c:v>
                </c:pt>
                <c:pt idx="5">
                  <c:v>0</c:v>
                </c:pt>
                <c:pt idx="6">
                  <c:v>0</c:v>
                </c:pt>
              </c:numCache>
            </c:numRef>
          </c:val>
          <c:smooth val="0"/>
        </c:ser>
        <c:ser>
          <c:idx val="2"/>
          <c:order val="1"/>
          <c:tx>
            <c:strRef>
              <c:f>'3 KOV-i SISESTUSVORM'!$C$212</c:f>
              <c:strCache>
                <c:ptCount val="1"/>
                <c:pt idx="0">
                  <c:v>institutsionaalsel asendushooldusel viibivate laste arv</c:v>
                </c:pt>
              </c:strCache>
            </c:strRef>
          </c:tx>
          <c:spPr>
            <a:ln w="19050">
              <a:solidFill>
                <a:srgbClr val="FFD200"/>
              </a:solidFill>
              <a:prstDash val="solid"/>
            </a:ln>
          </c:spPr>
          <c:marker>
            <c:spPr>
              <a:solidFill>
                <a:schemeClr val="accent2"/>
              </a:solidFill>
              <a:ln>
                <a:no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'3 KOV-i SISESTUSVORM'!$D$212:$J$212</c:f>
              <c:numCache>
                <c:formatCode>General</c:formatCode>
                <c:ptCount val="7"/>
                <c:pt idx="0">
                  <c:v>0</c:v>
                </c:pt>
                <c:pt idx="1">
                  <c:v>0</c:v>
                </c:pt>
                <c:pt idx="2">
                  <c:v>0</c:v>
                </c:pt>
                <c:pt idx="3">
                  <c:v>4</c:v>
                </c:pt>
                <c:pt idx="4">
                  <c:v>1</c:v>
                </c:pt>
                <c:pt idx="5">
                  <c:v>0</c:v>
                </c:pt>
                <c:pt idx="6">
                  <c:v>0</c:v>
                </c:pt>
              </c:numCache>
            </c:numRef>
          </c:val>
          <c:smooth val="0"/>
        </c:ser>
        <c:dLbls>
          <c:showLegendKey val="0"/>
          <c:showVal val="0"/>
          <c:showCatName val="0"/>
          <c:showSerName val="0"/>
          <c:showPercent val="0"/>
          <c:showBubbleSize val="0"/>
        </c:dLbls>
        <c:marker val="1"/>
        <c:smooth val="0"/>
        <c:axId val="120518528"/>
        <c:axId val="120520064"/>
      </c:lineChart>
      <c:catAx>
        <c:axId val="120518528"/>
        <c:scaling>
          <c:orientation val="minMax"/>
        </c:scaling>
        <c:delete val="0"/>
        <c:axPos val="b"/>
        <c:numFmt formatCode="General" sourceLinked="1"/>
        <c:majorTickMark val="out"/>
        <c:minorTickMark val="none"/>
        <c:tickLblPos val="low"/>
        <c:spPr>
          <a:ln>
            <a:solidFill>
              <a:srgbClr val="000000"/>
            </a:solidFill>
            <a:prstDash val="solid"/>
          </a:ln>
        </c:spPr>
        <c:crossAx val="120520064"/>
        <c:crosses val="autoZero"/>
        <c:auto val="1"/>
        <c:lblAlgn val="ctr"/>
        <c:lblOffset val="100"/>
        <c:noMultiLvlLbl val="0"/>
      </c:catAx>
      <c:valAx>
        <c:axId val="120520064"/>
        <c:scaling>
          <c:orientation val="minMax"/>
        </c:scaling>
        <c:delete val="0"/>
        <c:axPos val="l"/>
        <c:numFmt formatCode="#,##0" sourceLinked="0"/>
        <c:majorTickMark val="out"/>
        <c:minorTickMark val="none"/>
        <c:tickLblPos val="low"/>
        <c:spPr>
          <a:ln>
            <a:solidFill>
              <a:srgbClr val="000000"/>
            </a:solidFill>
            <a:prstDash val="solid"/>
          </a:ln>
        </c:spPr>
        <c:crossAx val="120518528"/>
        <c:crosses val="autoZero"/>
        <c:crossBetween val="between"/>
      </c:valAx>
      <c:spPr>
        <a:solidFill>
          <a:srgbClr val="FFFFFF"/>
        </a:solidFill>
        <a:ln w="25400">
          <a:noFill/>
        </a:ln>
      </c:spPr>
    </c:plotArea>
    <c:legend>
      <c:legendPos val="b"/>
      <c:overlay val="0"/>
      <c:spPr>
        <a:ln w="25400">
          <a:noFill/>
        </a:ln>
      </c:spPr>
      <c:txPr>
        <a:bodyPr/>
        <a:lstStyle/>
        <a:p>
          <a:pPr rtl="0">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EYInterstate Light "/>
          <a:ea typeface="Arial Narrow"/>
          <a:cs typeface="Arial Narrow"/>
        </a:defRPr>
      </a:pPr>
      <a:endParaRPr lang="et-EE"/>
    </a:p>
  </c:txPr>
  <c:printSettings>
    <c:headerFooter/>
    <c:pageMargins b="0.750000000000001" l="0.70000000000000062" r="0.70000000000000062" t="0.750000000000001"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'3 KOV-i SISESTUSVORM'!$C$216</c:f>
              <c:strCache>
                <c:ptCount val="1"/>
                <c:pt idx="0">
                  <c:v>liikumispuudega laste arv, 0–7-aastased</c:v>
                </c:pt>
              </c:strCache>
            </c:strRef>
          </c:tx>
          <c:spPr>
            <a:solidFill>
              <a:srgbClr val="FFE600"/>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SISESTUSVORM'!$D$214:$K$214</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SISESTUSVORM'!$D$216:$K$216</c:f>
              <c:numCache>
                <c:formatCode>General</c:formatCode>
                <c:ptCount val="8"/>
                <c:pt idx="0">
                  <c:v>0</c:v>
                </c:pt>
                <c:pt idx="1">
                  <c:v>0</c:v>
                </c:pt>
                <c:pt idx="2">
                  <c:v>1</c:v>
                </c:pt>
                <c:pt idx="3">
                  <c:v>1</c:v>
                </c:pt>
                <c:pt idx="4">
                  <c:v>1</c:v>
                </c:pt>
                <c:pt idx="5">
                  <c:v>1</c:v>
                </c:pt>
                <c:pt idx="6">
                  <c:v>1</c:v>
                </c:pt>
                <c:pt idx="7">
                  <c:v>1</c:v>
                </c:pt>
              </c:numCache>
            </c:numRef>
          </c:val>
        </c:ser>
        <c:ser>
          <c:idx val="1"/>
          <c:order val="1"/>
          <c:tx>
            <c:strRef>
              <c:f>'3 KOV-i SISESTUSVORM'!$C$217</c:f>
              <c:strCache>
                <c:ptCount val="1"/>
                <c:pt idx="0">
                  <c:v>vaimupuudega  laste arv, 0–7-aastased</c:v>
                </c:pt>
              </c:strCache>
            </c:strRef>
          </c:tx>
          <c:spPr>
            <a:solidFill>
              <a:srgbClr val="7F7E82"/>
            </a:solidFill>
            <a:ln w="25400">
              <a:noFill/>
            </a:ln>
          </c:spPr>
          <c:invertIfNegative val="0"/>
          <c:cat>
            <c:numRef>
              <c:f>'3 KOV-i SISESTUSVORM'!$D$214:$K$214</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SISESTUSVORM'!$D$217:$K$217</c:f>
              <c:numCache>
                <c:formatCode>General</c:formatCode>
                <c:ptCount val="8"/>
                <c:pt idx="0">
                  <c:v>0</c:v>
                </c:pt>
                <c:pt idx="1">
                  <c:v>0</c:v>
                </c:pt>
                <c:pt idx="2">
                  <c:v>0</c:v>
                </c:pt>
                <c:pt idx="3">
                  <c:v>0</c:v>
                </c:pt>
                <c:pt idx="4">
                  <c:v>0</c:v>
                </c:pt>
                <c:pt idx="5">
                  <c:v>0</c:v>
                </c:pt>
                <c:pt idx="6">
                  <c:v>0</c:v>
                </c:pt>
                <c:pt idx="7">
                  <c:v>0</c:v>
                </c:pt>
              </c:numCache>
            </c:numRef>
          </c:val>
        </c:ser>
        <c:ser>
          <c:idx val="2"/>
          <c:order val="2"/>
          <c:tx>
            <c:strRef>
              <c:f>'3 KOV-i SISESTUSVORM'!$C$218</c:f>
              <c:strCache>
                <c:ptCount val="1"/>
                <c:pt idx="0">
                  <c:v>kuulmispuudega laste arv, 0–7-aastased</c:v>
                </c:pt>
              </c:strCache>
            </c:strRef>
          </c:tx>
          <c:spPr>
            <a:solidFill>
              <a:srgbClr val="CCCBCD"/>
            </a:solidFill>
            <a:ln w="25400">
              <a:noFill/>
            </a:ln>
          </c:spPr>
          <c:invertIfNegative val="0"/>
          <c:cat>
            <c:numRef>
              <c:f>'3 KOV-i SISESTUSVORM'!$D$214:$K$214</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SISESTUSVORM'!$D$218:$K$218</c:f>
              <c:numCache>
                <c:formatCode>General</c:formatCode>
                <c:ptCount val="8"/>
                <c:pt idx="0">
                  <c:v>0</c:v>
                </c:pt>
                <c:pt idx="1">
                  <c:v>0</c:v>
                </c:pt>
                <c:pt idx="2">
                  <c:v>0</c:v>
                </c:pt>
                <c:pt idx="3">
                  <c:v>0</c:v>
                </c:pt>
                <c:pt idx="4">
                  <c:v>0</c:v>
                </c:pt>
                <c:pt idx="5">
                  <c:v>0</c:v>
                </c:pt>
                <c:pt idx="6">
                  <c:v>0</c:v>
                </c:pt>
                <c:pt idx="7">
                  <c:v>0</c:v>
                </c:pt>
              </c:numCache>
            </c:numRef>
          </c:val>
        </c:ser>
        <c:ser>
          <c:idx val="3"/>
          <c:order val="3"/>
          <c:tx>
            <c:strRef>
              <c:f>'3 KOV-i SISESTUSVORM'!$C$219</c:f>
              <c:strCache>
                <c:ptCount val="1"/>
                <c:pt idx="0">
                  <c:v>nägemispuudega laste arv, 0–7-aastased</c:v>
                </c:pt>
              </c:strCache>
            </c:strRef>
          </c:tx>
          <c:spPr>
            <a:solidFill>
              <a:srgbClr val="2C973E"/>
            </a:solidFill>
            <a:ln w="25400">
              <a:noFill/>
            </a:ln>
          </c:spPr>
          <c:invertIfNegative val="0"/>
          <c:cat>
            <c:numRef>
              <c:f>'3 KOV-i SISESTUSVORM'!$D$214:$K$214</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SISESTUSVORM'!$D$219:$K$219</c:f>
              <c:numCache>
                <c:formatCode>General</c:formatCode>
                <c:ptCount val="8"/>
                <c:pt idx="0">
                  <c:v>0</c:v>
                </c:pt>
                <c:pt idx="1">
                  <c:v>0</c:v>
                </c:pt>
                <c:pt idx="2">
                  <c:v>0</c:v>
                </c:pt>
                <c:pt idx="3">
                  <c:v>0</c:v>
                </c:pt>
                <c:pt idx="4">
                  <c:v>0</c:v>
                </c:pt>
                <c:pt idx="5">
                  <c:v>0</c:v>
                </c:pt>
                <c:pt idx="6">
                  <c:v>0</c:v>
                </c:pt>
                <c:pt idx="7">
                  <c:v>0</c:v>
                </c:pt>
              </c:numCache>
            </c:numRef>
          </c:val>
        </c:ser>
        <c:ser>
          <c:idx val="4"/>
          <c:order val="4"/>
          <c:tx>
            <c:strRef>
              <c:f>'3 KOV-i SISESTUSVORM'!$C$220</c:f>
              <c:strCache>
                <c:ptCount val="1"/>
                <c:pt idx="0">
                  <c:v>liitpuudega laste arv, 0–7-aastased</c:v>
                </c:pt>
              </c:strCache>
            </c:strRef>
          </c:tx>
          <c:spPr>
            <a:solidFill>
              <a:srgbClr val="95CB9E"/>
            </a:solidFill>
            <a:ln w="25400">
              <a:noFill/>
            </a:ln>
          </c:spPr>
          <c:invertIfNegative val="0"/>
          <c:dLbls>
            <c:dLbl>
              <c:idx val="0"/>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SISESTUSVORM'!$D$214:$K$214</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SISESTUSVORM'!$D$220:$K$220</c:f>
              <c:numCache>
                <c:formatCode>General</c:formatCode>
                <c:ptCount val="8"/>
                <c:pt idx="0">
                  <c:v>1</c:v>
                </c:pt>
                <c:pt idx="1">
                  <c:v>1</c:v>
                </c:pt>
                <c:pt idx="2">
                  <c:v>1</c:v>
                </c:pt>
                <c:pt idx="3">
                  <c:v>1</c:v>
                </c:pt>
                <c:pt idx="4">
                  <c:v>0</c:v>
                </c:pt>
                <c:pt idx="5">
                  <c:v>0</c:v>
                </c:pt>
                <c:pt idx="6">
                  <c:v>0</c:v>
                </c:pt>
                <c:pt idx="7">
                  <c:v>0</c:v>
                </c:pt>
              </c:numCache>
            </c:numRef>
          </c:val>
        </c:ser>
        <c:ser>
          <c:idx val="5"/>
          <c:order val="5"/>
          <c:tx>
            <c:strRef>
              <c:f>'3 KOV-i SISESTUSVORM'!$C$221</c:f>
              <c:strCache>
                <c:ptCount val="1"/>
                <c:pt idx="0">
                  <c:v>psüühikahäiretega (sh käitumishäired) laste arv, 0–7-aastased</c:v>
                </c:pt>
              </c:strCache>
            </c:strRef>
          </c:tx>
          <c:spPr>
            <a:solidFill>
              <a:srgbClr val="91278F"/>
            </a:solidFill>
            <a:ln w="25400">
              <a:noFill/>
            </a:ln>
          </c:spPr>
          <c:invertIfNegative val="0"/>
          <c:cat>
            <c:numRef>
              <c:f>'3 KOV-i SISESTUSVORM'!$D$214:$K$214</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SISESTUSVORM'!$D$221:$K$221</c:f>
              <c:numCache>
                <c:formatCode>General</c:formatCode>
                <c:ptCount val="8"/>
                <c:pt idx="0">
                  <c:v>0</c:v>
                </c:pt>
                <c:pt idx="1">
                  <c:v>0</c:v>
                </c:pt>
                <c:pt idx="2">
                  <c:v>0</c:v>
                </c:pt>
                <c:pt idx="3">
                  <c:v>0</c:v>
                </c:pt>
                <c:pt idx="4">
                  <c:v>1</c:v>
                </c:pt>
                <c:pt idx="5">
                  <c:v>1</c:v>
                </c:pt>
                <c:pt idx="6">
                  <c:v>1</c:v>
                </c:pt>
                <c:pt idx="7">
                  <c:v>0</c:v>
                </c:pt>
              </c:numCache>
            </c:numRef>
          </c:val>
        </c:ser>
        <c:ser>
          <c:idx val="6"/>
          <c:order val="6"/>
          <c:tx>
            <c:strRef>
              <c:f>'3 KOV-i SISESTUSVORM'!$C$222</c:f>
              <c:strCache>
                <c:ptCount val="1"/>
                <c:pt idx="0">
                  <c:v>keele- ja kõnepuudega  laste arv, 0–7-aastased</c:v>
                </c:pt>
              </c:strCache>
            </c:strRef>
          </c:tx>
          <c:spPr>
            <a:solidFill>
              <a:srgbClr val="C893C7"/>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SISESTUSVORM'!$D$214:$K$214</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SISESTUSVORM'!$D$222:$K$222</c:f>
              <c:numCache>
                <c:formatCode>General</c:formatCode>
                <c:ptCount val="8"/>
                <c:pt idx="0">
                  <c:v>0</c:v>
                </c:pt>
                <c:pt idx="1">
                  <c:v>0</c:v>
                </c:pt>
                <c:pt idx="2">
                  <c:v>0</c:v>
                </c:pt>
                <c:pt idx="3">
                  <c:v>0</c:v>
                </c:pt>
                <c:pt idx="4">
                  <c:v>0</c:v>
                </c:pt>
                <c:pt idx="5">
                  <c:v>0</c:v>
                </c:pt>
                <c:pt idx="6">
                  <c:v>0</c:v>
                </c:pt>
                <c:pt idx="7">
                  <c:v>1</c:v>
                </c:pt>
              </c:numCache>
            </c:numRef>
          </c:val>
        </c:ser>
        <c:ser>
          <c:idx val="7"/>
          <c:order val="7"/>
          <c:tx>
            <c:strRef>
              <c:f>'3 KOV-i SISESTUSVORM'!$C$223</c:f>
              <c:strCache>
                <c:ptCount val="1"/>
                <c:pt idx="0">
                  <c:v>muu puudega laste arv, 0–7-aastased</c:v>
                </c:pt>
              </c:strCache>
            </c:strRef>
          </c:tx>
          <c:spPr>
            <a:solidFill>
              <a:srgbClr val="FFE87F"/>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SISESTUSVORM'!$D$214:$K$214</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SISESTUSVORM'!$D$223:$K$223</c:f>
              <c:numCache>
                <c:formatCode>General</c:formatCode>
                <c:ptCount val="8"/>
                <c:pt idx="0">
                  <c:v>2</c:v>
                </c:pt>
                <c:pt idx="1">
                  <c:v>1</c:v>
                </c:pt>
                <c:pt idx="2">
                  <c:v>2</c:v>
                </c:pt>
                <c:pt idx="3">
                  <c:v>1</c:v>
                </c:pt>
                <c:pt idx="4">
                  <c:v>1</c:v>
                </c:pt>
                <c:pt idx="5">
                  <c:v>0</c:v>
                </c:pt>
                <c:pt idx="6">
                  <c:v>1</c:v>
                </c:pt>
                <c:pt idx="7">
                  <c:v>1</c:v>
                </c:pt>
              </c:numCache>
            </c:numRef>
          </c:val>
        </c:ser>
        <c:dLbls>
          <c:showLegendKey val="0"/>
          <c:showVal val="0"/>
          <c:showCatName val="0"/>
          <c:showSerName val="0"/>
          <c:showPercent val="0"/>
          <c:showBubbleSize val="0"/>
        </c:dLbls>
        <c:gapWidth val="100"/>
        <c:overlap val="100"/>
        <c:axId val="121584640"/>
        <c:axId val="121598720"/>
      </c:barChart>
      <c:catAx>
        <c:axId val="121584640"/>
        <c:scaling>
          <c:orientation val="minMax"/>
        </c:scaling>
        <c:delete val="0"/>
        <c:axPos val="b"/>
        <c:numFmt formatCode="General" sourceLinked="1"/>
        <c:majorTickMark val="out"/>
        <c:minorTickMark val="none"/>
        <c:tickLblPos val="low"/>
        <c:spPr>
          <a:ln>
            <a:solidFill>
              <a:srgbClr val="000000"/>
            </a:solidFill>
            <a:prstDash val="solid"/>
          </a:ln>
        </c:spPr>
        <c:crossAx val="121598720"/>
        <c:crosses val="autoZero"/>
        <c:auto val="1"/>
        <c:lblAlgn val="ctr"/>
        <c:lblOffset val="100"/>
        <c:noMultiLvlLbl val="0"/>
      </c:catAx>
      <c:valAx>
        <c:axId val="121598720"/>
        <c:scaling>
          <c:orientation val="minMax"/>
        </c:scaling>
        <c:delete val="0"/>
        <c:axPos val="l"/>
        <c:numFmt formatCode="#,##0" sourceLinked="0"/>
        <c:majorTickMark val="out"/>
        <c:minorTickMark val="none"/>
        <c:tickLblPos val="low"/>
        <c:spPr>
          <a:ln>
            <a:solidFill>
              <a:srgbClr val="000000"/>
            </a:solidFill>
            <a:prstDash val="solid"/>
          </a:ln>
        </c:spPr>
        <c:crossAx val="121584640"/>
        <c:crosses val="autoZero"/>
        <c:crossBetween val="between"/>
      </c:valAx>
      <c:spPr>
        <a:solidFill>
          <a:srgbClr val="FFFFFF"/>
        </a:solidFill>
        <a:ln w="25400">
          <a:noFill/>
        </a:ln>
      </c:spPr>
    </c:plotArea>
    <c:legend>
      <c:legendPos val="b"/>
      <c:overlay val="0"/>
      <c:spPr>
        <a:ln w="25400">
          <a:noFill/>
        </a:ln>
      </c:spPr>
      <c:txPr>
        <a:bodyPr/>
        <a:lstStyle/>
        <a:p>
          <a:pPr>
            <a:defRPr sz="800">
              <a:latin typeface="Arial Narrow"/>
              <a:ea typeface="Arial Narrow"/>
              <a:cs typeface="Arial Narrow"/>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Arial Narrow"/>
          <a:ea typeface="Arial Narrow"/>
          <a:cs typeface="Arial Narrow"/>
        </a:defRPr>
      </a:pPr>
      <a:endParaRPr lang="et-EE"/>
    </a:p>
  </c:txPr>
  <c:printSettings>
    <c:headerFooter/>
    <c:pageMargins b="0.75000000000000056" l="0.70000000000000051" r="0.70000000000000051" t="0.75000000000000056" header="0.30000000000000027" footer="0.30000000000000027"/>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stacked"/>
        <c:varyColors val="0"/>
        <c:ser>
          <c:idx val="0"/>
          <c:order val="0"/>
          <c:tx>
            <c:strRef>
              <c:f>'3 KOV-i SISESTUSVORM'!$C$225</c:f>
              <c:strCache>
                <c:ptCount val="1"/>
                <c:pt idx="0">
                  <c:v>liikumispuudega laste arv, 8–17-aastased</c:v>
                </c:pt>
              </c:strCache>
            </c:strRef>
          </c:tx>
          <c:spPr>
            <a:solidFill>
              <a:srgbClr val="FFE600"/>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SISESTUSVORM'!$D$214:$K$214</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SISESTUSVORM'!$D$225:$K$225</c:f>
              <c:numCache>
                <c:formatCode>General</c:formatCode>
                <c:ptCount val="8"/>
                <c:pt idx="0">
                  <c:v>1</c:v>
                </c:pt>
                <c:pt idx="1">
                  <c:v>1</c:v>
                </c:pt>
                <c:pt idx="2">
                  <c:v>0</c:v>
                </c:pt>
                <c:pt idx="3">
                  <c:v>0</c:v>
                </c:pt>
                <c:pt idx="4">
                  <c:v>0</c:v>
                </c:pt>
                <c:pt idx="5">
                  <c:v>0</c:v>
                </c:pt>
                <c:pt idx="6">
                  <c:v>0</c:v>
                </c:pt>
                <c:pt idx="7">
                  <c:v>0</c:v>
                </c:pt>
              </c:numCache>
            </c:numRef>
          </c:val>
        </c:ser>
        <c:ser>
          <c:idx val="1"/>
          <c:order val="1"/>
          <c:tx>
            <c:strRef>
              <c:f>'3 KOV-i SISESTUSVORM'!$C$226</c:f>
              <c:strCache>
                <c:ptCount val="1"/>
                <c:pt idx="0">
                  <c:v>vaimupuudega  laste arv, 8–17-aastased</c:v>
                </c:pt>
              </c:strCache>
            </c:strRef>
          </c:tx>
          <c:spPr>
            <a:solidFill>
              <a:srgbClr val="7F7E82"/>
            </a:solidFill>
            <a:ln w="25400">
              <a:noFill/>
            </a:ln>
          </c:spPr>
          <c:invertIfNegative val="0"/>
          <c:cat>
            <c:numRef>
              <c:f>'3 KOV-i SISESTUSVORM'!$D$214:$K$214</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SISESTUSVORM'!$D$226:$K$226</c:f>
              <c:numCache>
                <c:formatCode>General</c:formatCode>
                <c:ptCount val="8"/>
                <c:pt idx="0">
                  <c:v>0</c:v>
                </c:pt>
                <c:pt idx="1">
                  <c:v>0</c:v>
                </c:pt>
                <c:pt idx="2">
                  <c:v>0</c:v>
                </c:pt>
                <c:pt idx="3">
                  <c:v>0</c:v>
                </c:pt>
                <c:pt idx="4">
                  <c:v>0</c:v>
                </c:pt>
                <c:pt idx="5">
                  <c:v>0</c:v>
                </c:pt>
                <c:pt idx="6">
                  <c:v>0</c:v>
                </c:pt>
                <c:pt idx="7">
                  <c:v>0</c:v>
                </c:pt>
              </c:numCache>
            </c:numRef>
          </c:val>
        </c:ser>
        <c:ser>
          <c:idx val="2"/>
          <c:order val="2"/>
          <c:tx>
            <c:strRef>
              <c:f>'3 KOV-i SISESTUSVORM'!$C$227</c:f>
              <c:strCache>
                <c:ptCount val="1"/>
                <c:pt idx="0">
                  <c:v>kuulmispuudega laste arv, 8–17-aastased</c:v>
                </c:pt>
              </c:strCache>
            </c:strRef>
          </c:tx>
          <c:spPr>
            <a:solidFill>
              <a:srgbClr val="CCCBCD"/>
            </a:solidFill>
            <a:ln w="25400">
              <a:noFill/>
            </a:ln>
          </c:spPr>
          <c:invertIfNegative val="0"/>
          <c:cat>
            <c:numRef>
              <c:f>'3 KOV-i SISESTUSVORM'!$D$214:$K$214</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SISESTUSVORM'!$D$227:$K$227</c:f>
              <c:numCache>
                <c:formatCode>General</c:formatCode>
                <c:ptCount val="8"/>
                <c:pt idx="0">
                  <c:v>1</c:v>
                </c:pt>
                <c:pt idx="1">
                  <c:v>0</c:v>
                </c:pt>
                <c:pt idx="2">
                  <c:v>0</c:v>
                </c:pt>
                <c:pt idx="3">
                  <c:v>0</c:v>
                </c:pt>
                <c:pt idx="4">
                  <c:v>0</c:v>
                </c:pt>
                <c:pt idx="5">
                  <c:v>0</c:v>
                </c:pt>
                <c:pt idx="6">
                  <c:v>0</c:v>
                </c:pt>
                <c:pt idx="7">
                  <c:v>0</c:v>
                </c:pt>
              </c:numCache>
            </c:numRef>
          </c:val>
        </c:ser>
        <c:ser>
          <c:idx val="3"/>
          <c:order val="3"/>
          <c:tx>
            <c:strRef>
              <c:f>'3 KOV-i SISESTUSVORM'!$C$228</c:f>
              <c:strCache>
                <c:ptCount val="1"/>
                <c:pt idx="0">
                  <c:v>nägemispuudega laste arv, 8–17-aastased</c:v>
                </c:pt>
              </c:strCache>
            </c:strRef>
          </c:tx>
          <c:spPr>
            <a:solidFill>
              <a:srgbClr val="2C973E"/>
            </a:solidFill>
            <a:ln w="25400">
              <a:noFill/>
            </a:ln>
          </c:spPr>
          <c:invertIfNegative val="0"/>
          <c:cat>
            <c:numRef>
              <c:f>'3 KOV-i SISESTUSVORM'!$D$214:$K$214</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SISESTUSVORM'!$D$228:$K$228</c:f>
              <c:numCache>
                <c:formatCode>General</c:formatCode>
                <c:ptCount val="8"/>
                <c:pt idx="0">
                  <c:v>0</c:v>
                </c:pt>
                <c:pt idx="1">
                  <c:v>0</c:v>
                </c:pt>
                <c:pt idx="2">
                  <c:v>0</c:v>
                </c:pt>
                <c:pt idx="3">
                  <c:v>0</c:v>
                </c:pt>
                <c:pt idx="4">
                  <c:v>0</c:v>
                </c:pt>
                <c:pt idx="5">
                  <c:v>0</c:v>
                </c:pt>
                <c:pt idx="6">
                  <c:v>0</c:v>
                </c:pt>
                <c:pt idx="7">
                  <c:v>0</c:v>
                </c:pt>
              </c:numCache>
            </c:numRef>
          </c:val>
        </c:ser>
        <c:ser>
          <c:idx val="4"/>
          <c:order val="4"/>
          <c:tx>
            <c:strRef>
              <c:f>'3 KOV-i SISESTUSVORM'!$C$229</c:f>
              <c:strCache>
                <c:ptCount val="1"/>
                <c:pt idx="0">
                  <c:v>liitpuudega laste arv, 8–17-aastased</c:v>
                </c:pt>
              </c:strCache>
            </c:strRef>
          </c:tx>
          <c:spPr>
            <a:solidFill>
              <a:srgbClr val="95CB9E"/>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SISESTUSVORM'!$D$214:$K$214</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SISESTUSVORM'!$D$229:$K$229</c:f>
              <c:numCache>
                <c:formatCode>General</c:formatCode>
                <c:ptCount val="8"/>
                <c:pt idx="0">
                  <c:v>1</c:v>
                </c:pt>
                <c:pt idx="1">
                  <c:v>1</c:v>
                </c:pt>
                <c:pt idx="2">
                  <c:v>2</c:v>
                </c:pt>
                <c:pt idx="3">
                  <c:v>2</c:v>
                </c:pt>
                <c:pt idx="4">
                  <c:v>3</c:v>
                </c:pt>
                <c:pt idx="5">
                  <c:v>3</c:v>
                </c:pt>
                <c:pt idx="6">
                  <c:v>4</c:v>
                </c:pt>
                <c:pt idx="7">
                  <c:v>2</c:v>
                </c:pt>
              </c:numCache>
            </c:numRef>
          </c:val>
        </c:ser>
        <c:ser>
          <c:idx val="5"/>
          <c:order val="5"/>
          <c:tx>
            <c:strRef>
              <c:f>'3 KOV-i SISESTUSVORM'!$C$230</c:f>
              <c:strCache>
                <c:ptCount val="1"/>
                <c:pt idx="0">
                  <c:v>psüühikahäiretega (sh käitumishäired) laste arv, 8–17-aastased</c:v>
                </c:pt>
              </c:strCache>
            </c:strRef>
          </c:tx>
          <c:spPr>
            <a:solidFill>
              <a:srgbClr val="91278F"/>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SISESTUSVORM'!$D$214:$K$214</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SISESTUSVORM'!$D$230:$K$230</c:f>
              <c:numCache>
                <c:formatCode>General</c:formatCode>
                <c:ptCount val="8"/>
                <c:pt idx="0">
                  <c:v>1</c:v>
                </c:pt>
                <c:pt idx="1">
                  <c:v>2</c:v>
                </c:pt>
                <c:pt idx="2">
                  <c:v>0</c:v>
                </c:pt>
                <c:pt idx="3">
                  <c:v>0</c:v>
                </c:pt>
                <c:pt idx="4">
                  <c:v>0</c:v>
                </c:pt>
                <c:pt idx="5">
                  <c:v>2</c:v>
                </c:pt>
                <c:pt idx="6">
                  <c:v>2</c:v>
                </c:pt>
                <c:pt idx="7">
                  <c:v>3</c:v>
                </c:pt>
              </c:numCache>
            </c:numRef>
          </c:val>
        </c:ser>
        <c:ser>
          <c:idx val="6"/>
          <c:order val="6"/>
          <c:tx>
            <c:strRef>
              <c:f>'3 KOV-i SISESTUSVORM'!$C$231</c:f>
              <c:strCache>
                <c:ptCount val="1"/>
                <c:pt idx="0">
                  <c:v>keele- ja kõnepuudega  laste arv, 8–17-aastased</c:v>
                </c:pt>
              </c:strCache>
            </c:strRef>
          </c:tx>
          <c:spPr>
            <a:solidFill>
              <a:srgbClr val="C893C7"/>
            </a:solidFill>
            <a:ln w="25400">
              <a:noFill/>
            </a:ln>
          </c:spPr>
          <c:invertIfNegative val="0"/>
          <c:cat>
            <c:numRef>
              <c:f>'3 KOV-i SISESTUSVORM'!$D$214:$K$214</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SISESTUSVORM'!$D$231:$K$231</c:f>
              <c:numCache>
                <c:formatCode>General</c:formatCode>
                <c:ptCount val="8"/>
                <c:pt idx="0">
                  <c:v>0</c:v>
                </c:pt>
                <c:pt idx="1">
                  <c:v>0</c:v>
                </c:pt>
                <c:pt idx="2">
                  <c:v>0</c:v>
                </c:pt>
                <c:pt idx="3">
                  <c:v>0</c:v>
                </c:pt>
                <c:pt idx="4">
                  <c:v>0</c:v>
                </c:pt>
                <c:pt idx="5">
                  <c:v>0</c:v>
                </c:pt>
                <c:pt idx="6">
                  <c:v>0</c:v>
                </c:pt>
                <c:pt idx="7">
                  <c:v>0</c:v>
                </c:pt>
              </c:numCache>
            </c:numRef>
          </c:val>
        </c:ser>
        <c:ser>
          <c:idx val="7"/>
          <c:order val="7"/>
          <c:tx>
            <c:strRef>
              <c:f>'3 KOV-i SISESTUSVORM'!$C$232</c:f>
              <c:strCache>
                <c:ptCount val="1"/>
                <c:pt idx="0">
                  <c:v>muu puudega laste arv, 8–17-aastased</c:v>
                </c:pt>
              </c:strCache>
            </c:strRef>
          </c:tx>
          <c:spPr>
            <a:solidFill>
              <a:srgbClr val="FFE87F"/>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SISESTUSVORM'!$D$214:$K$214</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SISESTUSVORM'!$D$232:$K$232</c:f>
              <c:numCache>
                <c:formatCode>General</c:formatCode>
                <c:ptCount val="8"/>
                <c:pt idx="0">
                  <c:v>1</c:v>
                </c:pt>
                <c:pt idx="1">
                  <c:v>2</c:v>
                </c:pt>
                <c:pt idx="2">
                  <c:v>1</c:v>
                </c:pt>
                <c:pt idx="3">
                  <c:v>3</c:v>
                </c:pt>
                <c:pt idx="4">
                  <c:v>2</c:v>
                </c:pt>
                <c:pt idx="5">
                  <c:v>4</c:v>
                </c:pt>
                <c:pt idx="6">
                  <c:v>3</c:v>
                </c:pt>
                <c:pt idx="7">
                  <c:v>2</c:v>
                </c:pt>
              </c:numCache>
            </c:numRef>
          </c:val>
        </c:ser>
        <c:dLbls>
          <c:showLegendKey val="0"/>
          <c:showVal val="0"/>
          <c:showCatName val="0"/>
          <c:showSerName val="0"/>
          <c:showPercent val="0"/>
          <c:showBubbleSize val="0"/>
        </c:dLbls>
        <c:gapWidth val="100"/>
        <c:overlap val="100"/>
        <c:axId val="121732480"/>
        <c:axId val="121742464"/>
      </c:barChart>
      <c:catAx>
        <c:axId val="121732480"/>
        <c:scaling>
          <c:orientation val="minMax"/>
        </c:scaling>
        <c:delete val="0"/>
        <c:axPos val="b"/>
        <c:numFmt formatCode="General" sourceLinked="1"/>
        <c:majorTickMark val="out"/>
        <c:minorTickMark val="none"/>
        <c:tickLblPos val="low"/>
        <c:spPr>
          <a:ln>
            <a:solidFill>
              <a:srgbClr val="000000"/>
            </a:solidFill>
            <a:prstDash val="solid"/>
          </a:ln>
        </c:spPr>
        <c:crossAx val="121742464"/>
        <c:crosses val="autoZero"/>
        <c:auto val="1"/>
        <c:lblAlgn val="ctr"/>
        <c:lblOffset val="100"/>
        <c:noMultiLvlLbl val="0"/>
      </c:catAx>
      <c:valAx>
        <c:axId val="121742464"/>
        <c:scaling>
          <c:orientation val="minMax"/>
        </c:scaling>
        <c:delete val="0"/>
        <c:axPos val="l"/>
        <c:numFmt formatCode="#,##0" sourceLinked="0"/>
        <c:majorTickMark val="out"/>
        <c:minorTickMark val="none"/>
        <c:tickLblPos val="low"/>
        <c:spPr>
          <a:ln>
            <a:solidFill>
              <a:srgbClr val="000000"/>
            </a:solidFill>
            <a:prstDash val="solid"/>
          </a:ln>
        </c:spPr>
        <c:crossAx val="121732480"/>
        <c:crosses val="autoZero"/>
        <c:crossBetween val="between"/>
      </c:valAx>
      <c:spPr>
        <a:solidFill>
          <a:srgbClr val="FFFFFF"/>
        </a:solidFill>
        <a:ln w="25400">
          <a:noFill/>
        </a:ln>
      </c:spPr>
    </c:plotArea>
    <c:legend>
      <c:legendPos val="b"/>
      <c:overlay val="0"/>
      <c:spPr>
        <a:ln w="25400">
          <a:noFill/>
        </a:ln>
      </c:spPr>
      <c:txPr>
        <a:bodyPr/>
        <a:lstStyle/>
        <a:p>
          <a:pPr>
            <a:defRPr sz="800">
              <a:latin typeface="Arial Narrow"/>
              <a:ea typeface="Arial Narrow"/>
              <a:cs typeface="Arial Narrow"/>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Arial Narrow"/>
          <a:ea typeface="Arial Narrow"/>
          <a:cs typeface="Arial Narrow"/>
        </a:defRPr>
      </a:pPr>
      <a:endParaRPr lang="et-EE"/>
    </a:p>
  </c:txPr>
  <c:printSettings>
    <c:headerFooter/>
    <c:pageMargins b="0.75000000000000056" l="0.70000000000000051" r="0.70000000000000051" t="0.75000000000000056" header="0.30000000000000027" footer="0.30000000000000027"/>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9492470848551335E-2"/>
          <c:y val="1.6721311475409843E-2"/>
          <c:w val="0.92993727635897439"/>
          <c:h val="0.79162563540317121"/>
        </c:manualLayout>
      </c:layout>
      <c:lineChart>
        <c:grouping val="standard"/>
        <c:varyColors val="0"/>
        <c:ser>
          <c:idx val="1"/>
          <c:order val="0"/>
          <c:tx>
            <c:v>Alaealiste vastu toime pandud raskete kuritegude arv 1000 lapse kohta KOV-is</c:v>
          </c:tx>
          <c:spPr>
            <a:ln w="19050">
              <a:solidFill>
                <a:srgbClr val="646464"/>
              </a:solidFill>
              <a:prstDash val="solid"/>
            </a:ln>
          </c:spPr>
          <c:marker>
            <c:symbol val="square"/>
            <c:size val="5"/>
            <c:spPr>
              <a:solidFill>
                <a:schemeClr val="accent1"/>
              </a:solidFill>
              <a:ln>
                <a:noFill/>
              </a:ln>
            </c:spPr>
          </c:marker>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SISESTUSVORM'!$H$234:$K$234</c:f>
              <c:numCache>
                <c:formatCode>General</c:formatCode>
                <c:ptCount val="4"/>
                <c:pt idx="0">
                  <c:v>2012</c:v>
                </c:pt>
                <c:pt idx="1">
                  <c:v>2013</c:v>
                </c:pt>
                <c:pt idx="2">
                  <c:v>2014</c:v>
                </c:pt>
                <c:pt idx="3">
                  <c:v>2015</c:v>
                </c:pt>
              </c:numCache>
            </c:numRef>
          </c:cat>
          <c:val>
            <c:numRef>
              <c:f>'3 KOV-i SISESTUSVORM'!$H$236:$K$236</c:f>
              <c:numCache>
                <c:formatCode>0.00</c:formatCode>
                <c:ptCount val="4"/>
                <c:pt idx="0">
                  <c:v>0</c:v>
                </c:pt>
                <c:pt idx="1">
                  <c:v>2.3255813953488373</c:v>
                </c:pt>
                <c:pt idx="2">
                  <c:v>2.347417840375587</c:v>
                </c:pt>
                <c:pt idx="3">
                  <c:v>0</c:v>
                </c:pt>
              </c:numCache>
            </c:numRef>
          </c:val>
          <c:smooth val="0"/>
        </c:ser>
        <c:ser>
          <c:idx val="2"/>
          <c:order val="1"/>
          <c:tx>
            <c:v>Alaealiste vastu toime pandud raskete kuritegude arv 1000 lapse kohta Eestis</c:v>
          </c:tx>
          <c:spPr>
            <a:ln w="19050">
              <a:solidFill>
                <a:srgbClr val="FFD200"/>
              </a:solidFill>
              <a:prstDash val="solid"/>
            </a:ln>
          </c:spPr>
          <c:marker>
            <c:spPr>
              <a:solidFill>
                <a:schemeClr val="accent2"/>
              </a:solidFill>
              <a:ln>
                <a:noFill/>
              </a:ln>
            </c:spPr>
          </c:marker>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SISESTUSVORM'!$H$234:$K$234</c:f>
              <c:numCache>
                <c:formatCode>General</c:formatCode>
                <c:ptCount val="4"/>
                <c:pt idx="0">
                  <c:v>2012</c:v>
                </c:pt>
                <c:pt idx="1">
                  <c:v>2013</c:v>
                </c:pt>
                <c:pt idx="2">
                  <c:v>2014</c:v>
                </c:pt>
                <c:pt idx="3">
                  <c:v>2015</c:v>
                </c:pt>
              </c:numCache>
            </c:numRef>
          </c:cat>
          <c:val>
            <c:numRef>
              <c:f>'4 Eesti statistika'!$H$127:$K$127</c:f>
              <c:numCache>
                <c:formatCode>0.00</c:formatCode>
                <c:ptCount val="4"/>
                <c:pt idx="0">
                  <c:v>1.3163182455651146</c:v>
                </c:pt>
                <c:pt idx="1">
                  <c:v>1.4116237366172735</c:v>
                </c:pt>
                <c:pt idx="2">
                  <c:v>1.6499753735018881</c:v>
                </c:pt>
                <c:pt idx="3">
                  <c:v>2.3158471868184924</c:v>
                </c:pt>
              </c:numCache>
            </c:numRef>
          </c:val>
          <c:smooth val="0"/>
        </c:ser>
        <c:dLbls>
          <c:showLegendKey val="0"/>
          <c:showVal val="0"/>
          <c:showCatName val="0"/>
          <c:showSerName val="0"/>
          <c:showPercent val="0"/>
          <c:showBubbleSize val="0"/>
        </c:dLbls>
        <c:marker val="1"/>
        <c:smooth val="0"/>
        <c:axId val="121798016"/>
        <c:axId val="121799808"/>
      </c:lineChart>
      <c:catAx>
        <c:axId val="121798016"/>
        <c:scaling>
          <c:orientation val="minMax"/>
        </c:scaling>
        <c:delete val="0"/>
        <c:axPos val="b"/>
        <c:numFmt formatCode="General" sourceLinked="1"/>
        <c:majorTickMark val="out"/>
        <c:minorTickMark val="none"/>
        <c:tickLblPos val="low"/>
        <c:spPr>
          <a:ln>
            <a:solidFill>
              <a:srgbClr val="000000"/>
            </a:solidFill>
            <a:prstDash val="solid"/>
          </a:ln>
        </c:spPr>
        <c:crossAx val="121799808"/>
        <c:crosses val="autoZero"/>
        <c:auto val="1"/>
        <c:lblAlgn val="ctr"/>
        <c:lblOffset val="100"/>
        <c:noMultiLvlLbl val="0"/>
      </c:catAx>
      <c:valAx>
        <c:axId val="121799808"/>
        <c:scaling>
          <c:orientation val="minMax"/>
        </c:scaling>
        <c:delete val="0"/>
        <c:axPos val="l"/>
        <c:numFmt formatCode="#,##0" sourceLinked="0"/>
        <c:majorTickMark val="out"/>
        <c:minorTickMark val="none"/>
        <c:tickLblPos val="low"/>
        <c:spPr>
          <a:ln>
            <a:solidFill>
              <a:srgbClr val="000000"/>
            </a:solidFill>
            <a:prstDash val="solid"/>
          </a:ln>
        </c:spPr>
        <c:crossAx val="121798016"/>
        <c:crosses val="autoZero"/>
        <c:crossBetween val="between"/>
      </c:valAx>
      <c:spPr>
        <a:solidFill>
          <a:srgbClr val="FFFFFF"/>
        </a:solidFill>
        <a:ln w="25400">
          <a:noFill/>
        </a:ln>
      </c:spPr>
    </c:plotArea>
    <c:legend>
      <c:legendPos val="b"/>
      <c:overlay val="0"/>
      <c:spPr>
        <a:ln w="25400">
          <a:noFill/>
        </a:ln>
      </c:spPr>
      <c:txPr>
        <a:bodyPr/>
        <a:lstStyle/>
        <a:p>
          <a:pPr rtl="0">
            <a:defRPr sz="800">
              <a:latin typeface="Arial Narrow"/>
              <a:ea typeface="Arial Narrow"/>
              <a:cs typeface="Arial Narrow"/>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Arial Narrow"/>
          <a:ea typeface="Arial Narrow"/>
          <a:cs typeface="Arial Narrow"/>
        </a:defRPr>
      </a:pPr>
      <a:endParaRPr lang="et-EE"/>
    </a:p>
  </c:txPr>
  <c:printSettings>
    <c:headerFooter/>
    <c:pageMargins b="0.750000000000001" l="0.70000000000000062" r="0.70000000000000062" t="0.750000000000001"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9492470848551335E-2"/>
          <c:y val="1.6721311475409843E-2"/>
          <c:w val="0.92993727635897439"/>
          <c:h val="0.79162563540317121"/>
        </c:manualLayout>
      </c:layout>
      <c:lineChart>
        <c:grouping val="standard"/>
        <c:varyColors val="0"/>
        <c:ser>
          <c:idx val="1"/>
          <c:order val="0"/>
          <c:tx>
            <c:v>Süütegude arv 1000 lapse kohta KOV-is</c:v>
          </c:tx>
          <c:spPr>
            <a:ln w="19050">
              <a:solidFill>
                <a:srgbClr val="646464"/>
              </a:solidFill>
              <a:prstDash val="solid"/>
            </a:ln>
          </c:spPr>
          <c:marker>
            <c:symbol val="square"/>
            <c:size val="5"/>
            <c:spPr>
              <a:solidFill>
                <a:schemeClr val="accent1"/>
              </a:solidFill>
              <a:ln>
                <a:no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SISESTUSVORM'!$H$234:$K$234</c:f>
              <c:numCache>
                <c:formatCode>General</c:formatCode>
                <c:ptCount val="4"/>
                <c:pt idx="0">
                  <c:v>2012</c:v>
                </c:pt>
                <c:pt idx="1">
                  <c:v>2013</c:v>
                </c:pt>
                <c:pt idx="2">
                  <c:v>2014</c:v>
                </c:pt>
                <c:pt idx="3">
                  <c:v>2015</c:v>
                </c:pt>
              </c:numCache>
            </c:numRef>
          </c:cat>
          <c:val>
            <c:numRef>
              <c:f>'3 KOV-i SISESTUSVORM'!$H$244:$K$244</c:f>
              <c:numCache>
                <c:formatCode>0.00</c:formatCode>
                <c:ptCount val="4"/>
                <c:pt idx="0">
                  <c:v>58.426966292134836</c:v>
                </c:pt>
                <c:pt idx="1">
                  <c:v>58.139534883720927</c:v>
                </c:pt>
                <c:pt idx="2">
                  <c:v>58.685446009389672</c:v>
                </c:pt>
                <c:pt idx="3">
                  <c:v>52.505966587112169</c:v>
                </c:pt>
              </c:numCache>
            </c:numRef>
          </c:val>
          <c:smooth val="0"/>
        </c:ser>
        <c:ser>
          <c:idx val="2"/>
          <c:order val="1"/>
          <c:tx>
            <c:v>Süütegude arv 1000 lapse kohta Eestis</c:v>
          </c:tx>
          <c:spPr>
            <a:ln w="19050">
              <a:solidFill>
                <a:srgbClr val="FFD200"/>
              </a:solidFill>
              <a:prstDash val="solid"/>
            </a:ln>
          </c:spPr>
          <c:marker>
            <c:spPr>
              <a:solidFill>
                <a:schemeClr val="accent2"/>
              </a:solidFill>
              <a:ln>
                <a:noFill/>
              </a:ln>
            </c:spPr>
          </c:marker>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SISESTUSVORM'!$H$234:$K$234</c:f>
              <c:numCache>
                <c:formatCode>General</c:formatCode>
                <c:ptCount val="4"/>
                <c:pt idx="0">
                  <c:v>2012</c:v>
                </c:pt>
                <c:pt idx="1">
                  <c:v>2013</c:v>
                </c:pt>
                <c:pt idx="2">
                  <c:v>2014</c:v>
                </c:pt>
                <c:pt idx="3">
                  <c:v>2015</c:v>
                </c:pt>
              </c:numCache>
            </c:numRef>
          </c:cat>
          <c:val>
            <c:numRef>
              <c:f>'4 Eesti statistika'!$H$131:$K$131</c:f>
              <c:numCache>
                <c:formatCode>0.0</c:formatCode>
                <c:ptCount val="4"/>
                <c:pt idx="0">
                  <c:v>110.04584560120068</c:v>
                </c:pt>
                <c:pt idx="1">
                  <c:v>83.638706394573447</c:v>
                </c:pt>
                <c:pt idx="2">
                  <c:v>62.59234936791988</c:v>
                </c:pt>
                <c:pt idx="3">
                  <c:v>52.814408988433037</c:v>
                </c:pt>
              </c:numCache>
            </c:numRef>
          </c:val>
          <c:smooth val="0"/>
        </c:ser>
        <c:dLbls>
          <c:showLegendKey val="0"/>
          <c:showVal val="0"/>
          <c:showCatName val="0"/>
          <c:showSerName val="0"/>
          <c:showPercent val="0"/>
          <c:showBubbleSize val="0"/>
        </c:dLbls>
        <c:marker val="1"/>
        <c:smooth val="0"/>
        <c:axId val="121968512"/>
        <c:axId val="121970048"/>
      </c:lineChart>
      <c:catAx>
        <c:axId val="121968512"/>
        <c:scaling>
          <c:orientation val="minMax"/>
        </c:scaling>
        <c:delete val="0"/>
        <c:axPos val="b"/>
        <c:numFmt formatCode="General" sourceLinked="1"/>
        <c:majorTickMark val="out"/>
        <c:minorTickMark val="none"/>
        <c:tickLblPos val="low"/>
        <c:spPr>
          <a:ln>
            <a:solidFill>
              <a:srgbClr val="000000"/>
            </a:solidFill>
            <a:prstDash val="solid"/>
          </a:ln>
        </c:spPr>
        <c:crossAx val="121970048"/>
        <c:crosses val="autoZero"/>
        <c:auto val="1"/>
        <c:lblAlgn val="ctr"/>
        <c:lblOffset val="100"/>
        <c:noMultiLvlLbl val="0"/>
      </c:catAx>
      <c:valAx>
        <c:axId val="121970048"/>
        <c:scaling>
          <c:orientation val="minMax"/>
        </c:scaling>
        <c:delete val="0"/>
        <c:axPos val="l"/>
        <c:numFmt formatCode="#,##0" sourceLinked="0"/>
        <c:majorTickMark val="out"/>
        <c:minorTickMark val="none"/>
        <c:tickLblPos val="low"/>
        <c:spPr>
          <a:ln>
            <a:solidFill>
              <a:srgbClr val="000000"/>
            </a:solidFill>
            <a:prstDash val="solid"/>
          </a:ln>
        </c:spPr>
        <c:crossAx val="121968512"/>
        <c:crosses val="autoZero"/>
        <c:crossBetween val="between"/>
      </c:valAx>
      <c:spPr>
        <a:solidFill>
          <a:srgbClr val="FFFFFF"/>
        </a:solidFill>
        <a:ln w="25400">
          <a:noFill/>
        </a:ln>
      </c:spPr>
    </c:plotArea>
    <c:legend>
      <c:legendPos val="b"/>
      <c:overlay val="0"/>
      <c:spPr>
        <a:ln w="25400">
          <a:noFill/>
        </a:ln>
      </c:spPr>
      <c:txPr>
        <a:bodyPr/>
        <a:lstStyle/>
        <a:p>
          <a:pPr rtl="0">
            <a:defRPr sz="800">
              <a:latin typeface="Arial Narrow"/>
              <a:ea typeface="Arial Narrow"/>
              <a:cs typeface="Arial Narrow"/>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Arial Narrow"/>
          <a:ea typeface="Arial Narrow"/>
          <a:cs typeface="Arial Narrow"/>
        </a:defRPr>
      </a:pPr>
      <a:endParaRPr lang="et-EE"/>
    </a:p>
  </c:txPr>
  <c:printSettings>
    <c:headerFooter/>
    <c:pageMargins b="0.750000000000001" l="0.70000000000000062" r="0.70000000000000062" t="0.750000000000001"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v>Alaealiste poolt toime pandud alkoholiseaduse rikkumiste arv 1000 lapse kohta KOV-is</c:v>
          </c:tx>
          <c:spPr>
            <a:solidFill>
              <a:srgbClr val="646464"/>
            </a:solidFill>
            <a:ln w="25400">
              <a:noFill/>
            </a:ln>
          </c:spPr>
          <c:invertIfNegative val="0"/>
          <c:cat>
            <c:numRef>
              <c:f>'3 KOV-i SISESTUSVORM'!$H$234:$K$234</c:f>
              <c:numCache>
                <c:formatCode>General</c:formatCode>
                <c:ptCount val="4"/>
                <c:pt idx="0">
                  <c:v>2012</c:v>
                </c:pt>
                <c:pt idx="1">
                  <c:v>2013</c:v>
                </c:pt>
                <c:pt idx="2">
                  <c:v>2014</c:v>
                </c:pt>
                <c:pt idx="3">
                  <c:v>2015</c:v>
                </c:pt>
              </c:numCache>
            </c:numRef>
          </c:cat>
          <c:val>
            <c:numRef>
              <c:f>'3 KOV-i SISESTUSVORM'!$H$283:$K$283</c:f>
              <c:numCache>
                <c:formatCode>0.0</c:formatCode>
                <c:ptCount val="4"/>
                <c:pt idx="0">
                  <c:v>15.730337078651687</c:v>
                </c:pt>
                <c:pt idx="1">
                  <c:v>4.6511627906976747</c:v>
                </c:pt>
                <c:pt idx="2">
                  <c:v>14.084507042253522</c:v>
                </c:pt>
                <c:pt idx="3">
                  <c:v>19.093078758949883</c:v>
                </c:pt>
              </c:numCache>
            </c:numRef>
          </c:val>
        </c:ser>
        <c:ser>
          <c:idx val="1"/>
          <c:order val="1"/>
          <c:tx>
            <c:v>Alaealiste poolt toime pandud alkoholiseaduse rikkumiste arv 1000 lapse kohta Eestis</c:v>
          </c:tx>
          <c:spPr>
            <a:solidFill>
              <a:srgbClr val="FFD200"/>
            </a:solidFill>
            <a:ln w="25400">
              <a:noFill/>
            </a:ln>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SISESTUSVORM'!$H$234:$K$234</c:f>
              <c:numCache>
                <c:formatCode>General</c:formatCode>
                <c:ptCount val="4"/>
                <c:pt idx="0">
                  <c:v>2012</c:v>
                </c:pt>
                <c:pt idx="1">
                  <c:v>2013</c:v>
                </c:pt>
                <c:pt idx="2">
                  <c:v>2014</c:v>
                </c:pt>
                <c:pt idx="3">
                  <c:v>2015</c:v>
                </c:pt>
              </c:numCache>
            </c:numRef>
          </c:cat>
          <c:val>
            <c:numRef>
              <c:f>'4 Eesti statistika'!$H$135:$K$135</c:f>
              <c:numCache>
                <c:formatCode>0</c:formatCode>
                <c:ptCount val="4"/>
                <c:pt idx="0">
                  <c:v>32.452780671035256</c:v>
                </c:pt>
                <c:pt idx="1">
                  <c:v>21.982756851914928</c:v>
                </c:pt>
                <c:pt idx="2">
                  <c:v>15.986701691019535</c:v>
                </c:pt>
                <c:pt idx="3">
                  <c:v>15.57673187317668</c:v>
                </c:pt>
              </c:numCache>
            </c:numRef>
          </c:val>
        </c:ser>
        <c:dLbls>
          <c:showLegendKey val="0"/>
          <c:showVal val="0"/>
          <c:showCatName val="0"/>
          <c:showSerName val="0"/>
          <c:showPercent val="0"/>
          <c:showBubbleSize val="0"/>
        </c:dLbls>
        <c:gapWidth val="100"/>
        <c:axId val="122020224"/>
        <c:axId val="122021760"/>
      </c:barChart>
      <c:catAx>
        <c:axId val="122020224"/>
        <c:scaling>
          <c:orientation val="minMax"/>
        </c:scaling>
        <c:delete val="0"/>
        <c:axPos val="b"/>
        <c:numFmt formatCode="General" sourceLinked="1"/>
        <c:majorTickMark val="out"/>
        <c:minorTickMark val="none"/>
        <c:tickLblPos val="low"/>
        <c:spPr>
          <a:ln>
            <a:solidFill>
              <a:srgbClr val="000000"/>
            </a:solidFill>
            <a:prstDash val="solid"/>
          </a:ln>
        </c:spPr>
        <c:crossAx val="122021760"/>
        <c:crosses val="autoZero"/>
        <c:auto val="1"/>
        <c:lblAlgn val="ctr"/>
        <c:lblOffset val="100"/>
        <c:noMultiLvlLbl val="0"/>
      </c:catAx>
      <c:valAx>
        <c:axId val="122021760"/>
        <c:scaling>
          <c:orientation val="minMax"/>
        </c:scaling>
        <c:delete val="0"/>
        <c:axPos val="l"/>
        <c:numFmt formatCode="#,##0.0" sourceLinked="0"/>
        <c:majorTickMark val="out"/>
        <c:minorTickMark val="none"/>
        <c:tickLblPos val="low"/>
        <c:spPr>
          <a:ln>
            <a:solidFill>
              <a:srgbClr val="000000"/>
            </a:solidFill>
            <a:prstDash val="solid"/>
          </a:ln>
        </c:spPr>
        <c:crossAx val="122020224"/>
        <c:crosses val="autoZero"/>
        <c:crossBetween val="between"/>
      </c:valAx>
      <c:spPr>
        <a:solidFill>
          <a:srgbClr val="FFFFFF"/>
        </a:solidFill>
        <a:ln w="25400">
          <a:noFill/>
        </a:ln>
      </c:spPr>
    </c:plotArea>
    <c:legend>
      <c:legendPos val="b"/>
      <c:overlay val="0"/>
      <c:spPr>
        <a:ln w="25400">
          <a:noFill/>
        </a:ln>
      </c:spPr>
    </c:legend>
    <c:plotVisOnly val="1"/>
    <c:dispBlanksAs val="gap"/>
    <c:showDLblsOverMax val="0"/>
  </c:chart>
  <c:spPr>
    <a:solidFill>
      <a:srgbClr val="FFFFFF"/>
    </a:solidFill>
    <a:ln w="25400">
      <a:noFill/>
    </a:ln>
  </c:spPr>
  <c:txPr>
    <a:bodyPr/>
    <a:lstStyle/>
    <a:p>
      <a:pPr>
        <a:defRPr sz="800" b="0">
          <a:solidFill>
            <a:srgbClr val="000000"/>
          </a:solidFill>
          <a:latin typeface="EYInterstate Light "/>
          <a:ea typeface="Arial Narrow"/>
          <a:cs typeface="Arial Narrow"/>
        </a:defRPr>
      </a:pPr>
      <a:endParaRPr lang="et-EE"/>
    </a:p>
  </c:txPr>
  <c:printSettings>
    <c:headerFooter/>
    <c:pageMargins b="0.75000000000000056" l="0.70000000000000051" r="0.70000000000000051" t="0.75000000000000056" header="0.30000000000000027" footer="0.30000000000000027"/>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v>Kuritegude arv 1000 elaniku kohta KOV-is</c:v>
          </c:tx>
          <c:spPr>
            <a:solidFill>
              <a:srgbClr val="646464"/>
            </a:solidFill>
            <a:ln w="25400">
              <a:noFill/>
            </a:ln>
          </c:spPr>
          <c:invertIfNegative val="0"/>
          <c:cat>
            <c:numRef>
              <c:f>'3 KOV-i SISESTUSVORM'!$D$289:$K$289</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SISESTUSVORM'!$D$292:$K$292</c:f>
              <c:numCache>
                <c:formatCode>General</c:formatCode>
                <c:ptCount val="8"/>
                <c:pt idx="2" formatCode="0.0">
                  <c:v>13.968253968253968</c:v>
                </c:pt>
                <c:pt idx="3" formatCode="0.0">
                  <c:v>17.589576547231271</c:v>
                </c:pt>
                <c:pt idx="4" formatCode="0.0">
                  <c:v>18.609550561797754</c:v>
                </c:pt>
                <c:pt idx="5" formatCode="0.0">
                  <c:v>20.637219406227373</c:v>
                </c:pt>
                <c:pt idx="6" formatCode="0.0">
                  <c:v>15.908250092489826</c:v>
                </c:pt>
                <c:pt idx="7" formatCode="0.0">
                  <c:v>25.140712945590995</c:v>
                </c:pt>
              </c:numCache>
            </c:numRef>
          </c:val>
        </c:ser>
        <c:ser>
          <c:idx val="1"/>
          <c:order val="1"/>
          <c:tx>
            <c:v>Kuritegude arv 1000 elaniku kohta Eestis</c:v>
          </c:tx>
          <c:spPr>
            <a:solidFill>
              <a:srgbClr val="FFD200"/>
            </a:solidFill>
            <a:ln w="25400">
              <a:noFill/>
            </a:ln>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SISESTUSVORM'!$D$289:$K$289</c:f>
              <c:numCache>
                <c:formatCode>General</c:formatCode>
                <c:ptCount val="8"/>
                <c:pt idx="0">
                  <c:v>2008</c:v>
                </c:pt>
                <c:pt idx="1">
                  <c:v>2009</c:v>
                </c:pt>
                <c:pt idx="2">
                  <c:v>2010</c:v>
                </c:pt>
                <c:pt idx="3">
                  <c:v>2011</c:v>
                </c:pt>
                <c:pt idx="4">
                  <c:v>2012</c:v>
                </c:pt>
                <c:pt idx="5">
                  <c:v>2013</c:v>
                </c:pt>
                <c:pt idx="6">
                  <c:v>2014</c:v>
                </c:pt>
                <c:pt idx="7">
                  <c:v>2015</c:v>
                </c:pt>
              </c:numCache>
            </c:numRef>
          </c:cat>
          <c:val>
            <c:numRef>
              <c:f>'4 Eesti statistika'!$D$139:$K$139</c:f>
              <c:numCache>
                <c:formatCode>General</c:formatCode>
                <c:ptCount val="8"/>
                <c:pt idx="2" formatCode="0.0">
                  <c:v>32.796315880266107</c:v>
                </c:pt>
                <c:pt idx="3" formatCode="0.0">
                  <c:v>28.782545913993051</c:v>
                </c:pt>
                <c:pt idx="4" formatCode="0.0">
                  <c:v>27.27025083439165</c:v>
                </c:pt>
                <c:pt idx="5" formatCode="0.0">
                  <c:v>26.596494098505197</c:v>
                </c:pt>
                <c:pt idx="6" formatCode="0.0">
                  <c:v>24.831682777038484</c:v>
                </c:pt>
                <c:pt idx="7" formatCode="0.0">
                  <c:v>22.543709561849763</c:v>
                </c:pt>
              </c:numCache>
            </c:numRef>
          </c:val>
        </c:ser>
        <c:dLbls>
          <c:showLegendKey val="0"/>
          <c:showVal val="0"/>
          <c:showCatName val="0"/>
          <c:showSerName val="0"/>
          <c:showPercent val="0"/>
          <c:showBubbleSize val="0"/>
        </c:dLbls>
        <c:gapWidth val="100"/>
        <c:axId val="122059392"/>
        <c:axId val="122061184"/>
      </c:barChart>
      <c:catAx>
        <c:axId val="122059392"/>
        <c:scaling>
          <c:orientation val="minMax"/>
        </c:scaling>
        <c:delete val="0"/>
        <c:axPos val="b"/>
        <c:numFmt formatCode="General" sourceLinked="1"/>
        <c:majorTickMark val="out"/>
        <c:minorTickMark val="none"/>
        <c:tickLblPos val="low"/>
        <c:spPr>
          <a:ln>
            <a:solidFill>
              <a:srgbClr val="000000"/>
            </a:solidFill>
            <a:prstDash val="solid"/>
          </a:ln>
        </c:spPr>
        <c:crossAx val="122061184"/>
        <c:crosses val="autoZero"/>
        <c:auto val="1"/>
        <c:lblAlgn val="ctr"/>
        <c:lblOffset val="100"/>
        <c:noMultiLvlLbl val="0"/>
      </c:catAx>
      <c:valAx>
        <c:axId val="122061184"/>
        <c:scaling>
          <c:orientation val="minMax"/>
        </c:scaling>
        <c:delete val="0"/>
        <c:axPos val="l"/>
        <c:numFmt formatCode="#,##0.0" sourceLinked="0"/>
        <c:majorTickMark val="out"/>
        <c:minorTickMark val="none"/>
        <c:tickLblPos val="low"/>
        <c:spPr>
          <a:ln>
            <a:solidFill>
              <a:srgbClr val="000000"/>
            </a:solidFill>
            <a:prstDash val="solid"/>
          </a:ln>
        </c:spPr>
        <c:crossAx val="122059392"/>
        <c:crosses val="autoZero"/>
        <c:crossBetween val="between"/>
      </c:valAx>
      <c:spPr>
        <a:solidFill>
          <a:srgbClr val="FFFFFF"/>
        </a:solidFill>
        <a:ln w="25400">
          <a:noFill/>
        </a:ln>
      </c:spPr>
    </c:plotArea>
    <c:legend>
      <c:legendPos val="b"/>
      <c:layout>
        <c:manualLayout>
          <c:xMode val="edge"/>
          <c:yMode val="edge"/>
          <c:x val="0.15073396594656441"/>
          <c:y val="0.9219864893937435"/>
          <c:w val="0.66605330102967963"/>
          <c:h val="6.4898756507895533E-2"/>
        </c:manualLayout>
      </c:layout>
      <c:overlay val="0"/>
      <c:spPr>
        <a:ln w="25400">
          <a:noFill/>
        </a:ln>
      </c:spPr>
    </c:legend>
    <c:plotVisOnly val="1"/>
    <c:dispBlanksAs val="gap"/>
    <c:showDLblsOverMax val="0"/>
  </c:chart>
  <c:spPr>
    <a:solidFill>
      <a:srgbClr val="FFFFFF"/>
    </a:solidFill>
    <a:ln w="25400">
      <a:noFill/>
    </a:ln>
  </c:spPr>
  <c:txPr>
    <a:bodyPr/>
    <a:lstStyle/>
    <a:p>
      <a:pPr>
        <a:defRPr sz="800" b="0">
          <a:solidFill>
            <a:srgbClr val="000000"/>
          </a:solidFill>
          <a:latin typeface="EYInterstate Light "/>
          <a:ea typeface="Arial Narrow"/>
          <a:cs typeface="Arial Narrow"/>
        </a:defRPr>
      </a:pPr>
      <a:endParaRPr lang="et-EE"/>
    </a:p>
  </c:txPr>
  <c:printSettings>
    <c:headerFooter/>
    <c:pageMargins b="0.75000000000000056" l="0.70000000000000051" r="0.70000000000000051" t="0.75000000000000056" header="0.30000000000000027" footer="0.30000000000000027"/>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v>Laste arv lastekaitseametniku kohta KOV-is</c:v>
          </c:tx>
          <c:spPr>
            <a:solidFill>
              <a:srgbClr val="646464"/>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SISESTUSVORM'!$H$304:$K$304</c:f>
              <c:numCache>
                <c:formatCode>General</c:formatCode>
                <c:ptCount val="4"/>
                <c:pt idx="0">
                  <c:v>2012</c:v>
                </c:pt>
                <c:pt idx="1">
                  <c:v>2013</c:v>
                </c:pt>
                <c:pt idx="2">
                  <c:v>2014</c:v>
                </c:pt>
                <c:pt idx="3">
                  <c:v>2015</c:v>
                </c:pt>
              </c:numCache>
            </c:numRef>
          </c:cat>
          <c:val>
            <c:numRef>
              <c:f>'3 KOV-i SISESTUSVORM'!$H$306:$J$306</c:f>
              <c:numCache>
                <c:formatCode>0</c:formatCode>
                <c:ptCount val="3"/>
                <c:pt idx="0">
                  <c:v>445</c:v>
                </c:pt>
                <c:pt idx="1">
                  <c:v>430</c:v>
                </c:pt>
                <c:pt idx="2">
                  <c:v>426</c:v>
                </c:pt>
              </c:numCache>
            </c:numRef>
          </c:val>
        </c:ser>
        <c:ser>
          <c:idx val="1"/>
          <c:order val="1"/>
          <c:tx>
            <c:v>Laste arv lastekaitseametniku kohta Eestis</c:v>
          </c:tx>
          <c:spPr>
            <a:solidFill>
              <a:srgbClr val="FFD200"/>
            </a:solidFill>
            <a:ln w="25400">
              <a:noFill/>
            </a:ln>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SISESTUSVORM'!$H$304:$K$304</c:f>
              <c:numCache>
                <c:formatCode>General</c:formatCode>
                <c:ptCount val="4"/>
                <c:pt idx="0">
                  <c:v>2012</c:v>
                </c:pt>
                <c:pt idx="1">
                  <c:v>2013</c:v>
                </c:pt>
                <c:pt idx="2">
                  <c:v>2014</c:v>
                </c:pt>
                <c:pt idx="3">
                  <c:v>2015</c:v>
                </c:pt>
              </c:numCache>
            </c:numRef>
          </c:cat>
          <c:val>
            <c:numRef>
              <c:f>'4 Eesti statistika'!$H$143:$K$143</c:f>
              <c:numCache>
                <c:formatCode>0</c:formatCode>
                <c:ptCount val="4"/>
                <c:pt idx="0">
                  <c:v>1393.4971428571428</c:v>
                </c:pt>
                <c:pt idx="1">
                  <c:v>1331.6448087431695</c:v>
                </c:pt>
                <c:pt idx="2">
                  <c:v>963.00395256917</c:v>
                </c:pt>
              </c:numCache>
            </c:numRef>
          </c:val>
        </c:ser>
        <c:dLbls>
          <c:showLegendKey val="0"/>
          <c:showVal val="0"/>
          <c:showCatName val="0"/>
          <c:showSerName val="0"/>
          <c:showPercent val="0"/>
          <c:showBubbleSize val="0"/>
        </c:dLbls>
        <c:gapWidth val="110"/>
        <c:overlap val="-20"/>
        <c:axId val="122111488"/>
        <c:axId val="122113024"/>
      </c:barChart>
      <c:catAx>
        <c:axId val="122111488"/>
        <c:scaling>
          <c:orientation val="minMax"/>
        </c:scaling>
        <c:delete val="0"/>
        <c:axPos val="b"/>
        <c:numFmt formatCode="General" sourceLinked="1"/>
        <c:majorTickMark val="out"/>
        <c:minorTickMark val="none"/>
        <c:tickLblPos val="low"/>
        <c:spPr>
          <a:ln>
            <a:solidFill>
              <a:srgbClr val="000000"/>
            </a:solidFill>
            <a:prstDash val="solid"/>
          </a:ln>
        </c:spPr>
        <c:crossAx val="122113024"/>
        <c:crosses val="autoZero"/>
        <c:auto val="1"/>
        <c:lblAlgn val="ctr"/>
        <c:lblOffset val="100"/>
        <c:noMultiLvlLbl val="0"/>
      </c:catAx>
      <c:valAx>
        <c:axId val="122113024"/>
        <c:scaling>
          <c:orientation val="minMax"/>
        </c:scaling>
        <c:delete val="0"/>
        <c:axPos val="l"/>
        <c:numFmt formatCode="#,##0.0" sourceLinked="0"/>
        <c:majorTickMark val="out"/>
        <c:minorTickMark val="none"/>
        <c:tickLblPos val="low"/>
        <c:spPr>
          <a:ln>
            <a:solidFill>
              <a:srgbClr val="000000"/>
            </a:solidFill>
            <a:prstDash val="solid"/>
          </a:ln>
        </c:spPr>
        <c:crossAx val="122111488"/>
        <c:crosses val="autoZero"/>
        <c:crossBetween val="between"/>
      </c:valAx>
      <c:spPr>
        <a:solidFill>
          <a:srgbClr val="FFFFFF"/>
        </a:solidFill>
        <a:ln w="25400">
          <a:noFill/>
        </a:ln>
      </c:spPr>
    </c:plotArea>
    <c:legend>
      <c:legendPos val="b"/>
      <c:overlay val="0"/>
      <c:spPr>
        <a:ln w="25400">
          <a:noFill/>
        </a:ln>
      </c:spPr>
    </c:legend>
    <c:plotVisOnly val="1"/>
    <c:dispBlanksAs val="gap"/>
    <c:showDLblsOverMax val="0"/>
  </c:chart>
  <c:spPr>
    <a:solidFill>
      <a:srgbClr val="FFFFFF"/>
    </a:solidFill>
    <a:ln w="25400">
      <a:noFill/>
    </a:ln>
  </c:spPr>
  <c:txPr>
    <a:bodyPr/>
    <a:lstStyle/>
    <a:p>
      <a:pPr>
        <a:defRPr sz="800" b="0">
          <a:solidFill>
            <a:srgbClr val="000000"/>
          </a:solidFill>
          <a:latin typeface="EYInterstate Light "/>
          <a:ea typeface="Arial Narrow"/>
          <a:cs typeface="Arial Narrow"/>
        </a:defRPr>
      </a:pPr>
      <a:endParaRPr lang="et-EE"/>
    </a:p>
  </c:txPr>
  <c:printSettings>
    <c:headerFooter/>
    <c:pageMargins b="0.75000000000000056" l="0.70000000000000051" r="0.70000000000000051" t="0.75000000000000056" header="0.30000000000000027" footer="0.30000000000000027"/>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v>Alusharidust omandavate õpilaste arv ühe õpetaja kohta KOV-is</c:v>
          </c:tx>
          <c:spPr>
            <a:solidFill>
              <a:srgbClr val="646464"/>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SISESTUSVORM'!$D$308:$K$308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SISESTUSVORM'!$D$310:$K$310</c:f>
              <c:numCache>
                <c:formatCode>0.0</c:formatCode>
                <c:ptCount val="8"/>
                <c:pt idx="0">
                  <c:v>9.7142857142857135</c:v>
                </c:pt>
                <c:pt idx="1">
                  <c:v>8.3076923076923084</c:v>
                </c:pt>
                <c:pt idx="2">
                  <c:v>8.7142857142857135</c:v>
                </c:pt>
                <c:pt idx="3">
                  <c:v>8.1428571428571423</c:v>
                </c:pt>
                <c:pt idx="4">
                  <c:v>7.7857142857142856</c:v>
                </c:pt>
                <c:pt idx="5">
                  <c:v>8</c:v>
                </c:pt>
                <c:pt idx="6">
                  <c:v>11.1</c:v>
                </c:pt>
                <c:pt idx="7">
                  <c:v>8.5384615384615383</c:v>
                </c:pt>
              </c:numCache>
            </c:numRef>
          </c:val>
        </c:ser>
        <c:ser>
          <c:idx val="1"/>
          <c:order val="1"/>
          <c:tx>
            <c:v>Alusharidust omandavate õpilaste arv ühe õpetaja kohta Eestis</c:v>
          </c:tx>
          <c:spPr>
            <a:solidFill>
              <a:srgbClr val="FFD200"/>
            </a:solidFill>
            <a:ln w="25400">
              <a:noFill/>
            </a:ln>
          </c:spPr>
          <c:invertIfNegative val="0"/>
          <c:dLbls>
            <c:numFmt formatCode="#,##0.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SISESTUSVORM'!$D$308:$K$308</c:f>
              <c:numCache>
                <c:formatCode>General</c:formatCode>
                <c:ptCount val="8"/>
                <c:pt idx="0">
                  <c:v>2008</c:v>
                </c:pt>
                <c:pt idx="1">
                  <c:v>2009</c:v>
                </c:pt>
                <c:pt idx="2">
                  <c:v>2010</c:v>
                </c:pt>
                <c:pt idx="3">
                  <c:v>2011</c:v>
                </c:pt>
                <c:pt idx="4">
                  <c:v>2012</c:v>
                </c:pt>
                <c:pt idx="5">
                  <c:v>2013</c:v>
                </c:pt>
                <c:pt idx="6">
                  <c:v>2014</c:v>
                </c:pt>
                <c:pt idx="7">
                  <c:v>2015</c:v>
                </c:pt>
              </c:numCache>
            </c:numRef>
          </c:cat>
          <c:val>
            <c:numRef>
              <c:f>'4 Eesti statistika'!$D$146:$K$146</c:f>
              <c:numCache>
                <c:formatCode>0.0</c:formatCode>
                <c:ptCount val="8"/>
                <c:pt idx="0">
                  <c:v>9.4564555420219243</c:v>
                </c:pt>
                <c:pt idx="1">
                  <c:v>9.7144624903325596</c:v>
                </c:pt>
                <c:pt idx="2">
                  <c:v>10.03576448539747</c:v>
                </c:pt>
                <c:pt idx="3">
                  <c:v>10.327094057089377</c:v>
                </c:pt>
                <c:pt idx="4">
                  <c:v>10.184442418717715</c:v>
                </c:pt>
                <c:pt idx="5">
                  <c:v>9.9962159802066655</c:v>
                </c:pt>
                <c:pt idx="6">
                  <c:v>9.8036757372845127</c:v>
                </c:pt>
                <c:pt idx="7">
                  <c:v>9.7116259238203533</c:v>
                </c:pt>
              </c:numCache>
            </c:numRef>
          </c:val>
        </c:ser>
        <c:ser>
          <c:idx val="2"/>
          <c:order val="2"/>
          <c:tx>
            <c:v>Põhiharidust omandavate õpilaste arv ühe õpetaja kohta KOV-is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'3 KOV-i SISESTUSVORM'!$D$312:$K$312</c:f>
              <c:numCache>
                <c:formatCode>0.0</c:formatCode>
                <c:ptCount val="8"/>
                <c:pt idx="0">
                  <c:v>6.4489795918367347</c:v>
                </c:pt>
                <c:pt idx="1">
                  <c:v>6.4375</c:v>
                </c:pt>
                <c:pt idx="2">
                  <c:v>7.7948717948717947</c:v>
                </c:pt>
                <c:pt idx="3">
                  <c:v>8.0526315789473681</c:v>
                </c:pt>
                <c:pt idx="4">
                  <c:v>7.1025641025641022</c:v>
                </c:pt>
                <c:pt idx="5">
                  <c:v>7.2307692307692308</c:v>
                </c:pt>
                <c:pt idx="6">
                  <c:v>6.8250000000000002</c:v>
                </c:pt>
                <c:pt idx="7">
                  <c:v>6.8250000000000002</c:v>
                </c:pt>
              </c:numCache>
            </c:numRef>
          </c:val>
        </c:ser>
        <c:ser>
          <c:idx val="3"/>
          <c:order val="3"/>
          <c:tx>
            <c:v>Põhiharidust omandavate õpilaste arv ühe õpetaja kohta Eestis</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'4 Eesti statistika'!$D$148:$K$148</c:f>
              <c:numCache>
                <c:formatCode>0.0</c:formatCode>
                <c:ptCount val="8"/>
                <c:pt idx="0">
                  <c:v>8.7470417503907125</c:v>
                </c:pt>
                <c:pt idx="1">
                  <c:v>8.5010018552875692</c:v>
                </c:pt>
                <c:pt idx="2">
                  <c:v>8.5313943800651373</c:v>
                </c:pt>
                <c:pt idx="3">
                  <c:v>8.5455308755056869</c:v>
                </c:pt>
                <c:pt idx="4">
                  <c:v>8.6224152509800902</c:v>
                </c:pt>
                <c:pt idx="5">
                  <c:v>8.704413116763714</c:v>
                </c:pt>
                <c:pt idx="6">
                  <c:v>8.8598842522083459</c:v>
                </c:pt>
                <c:pt idx="7">
                  <c:v>9.0784654963680396</c:v>
                </c:pt>
              </c:numCache>
            </c:numRef>
          </c:val>
        </c:ser>
        <c:dLbls>
          <c:showLegendKey val="0"/>
          <c:showVal val="0"/>
          <c:showCatName val="0"/>
          <c:showSerName val="0"/>
          <c:showPercent val="0"/>
          <c:showBubbleSize val="0"/>
        </c:dLbls>
        <c:gapWidth val="110"/>
        <c:overlap val="-20"/>
        <c:axId val="122575488"/>
        <c:axId val="122593664"/>
      </c:barChart>
      <c:catAx>
        <c:axId val="122575488"/>
        <c:scaling>
          <c:orientation val="minMax"/>
        </c:scaling>
        <c:delete val="0"/>
        <c:axPos val="b"/>
        <c:numFmt formatCode="General" sourceLinked="1"/>
        <c:majorTickMark val="out"/>
        <c:minorTickMark val="none"/>
        <c:tickLblPos val="low"/>
        <c:spPr>
          <a:ln>
            <a:solidFill>
              <a:srgbClr val="000000"/>
            </a:solidFill>
            <a:prstDash val="solid"/>
          </a:ln>
        </c:spPr>
        <c:crossAx val="122593664"/>
        <c:crosses val="autoZero"/>
        <c:auto val="1"/>
        <c:lblAlgn val="ctr"/>
        <c:lblOffset val="100"/>
        <c:noMultiLvlLbl val="0"/>
      </c:catAx>
      <c:valAx>
        <c:axId val="122593664"/>
        <c:scaling>
          <c:orientation val="minMax"/>
        </c:scaling>
        <c:delete val="0"/>
        <c:axPos val="l"/>
        <c:numFmt formatCode="#,##0.0" sourceLinked="0"/>
        <c:majorTickMark val="out"/>
        <c:minorTickMark val="none"/>
        <c:tickLblPos val="low"/>
        <c:spPr>
          <a:ln>
            <a:solidFill>
              <a:srgbClr val="000000"/>
            </a:solidFill>
            <a:prstDash val="solid"/>
          </a:ln>
        </c:spPr>
        <c:crossAx val="122575488"/>
        <c:crosses val="autoZero"/>
        <c:crossBetween val="between"/>
      </c:valAx>
      <c:spPr>
        <a:solidFill>
          <a:srgbClr val="FFFFFF"/>
        </a:solidFill>
        <a:ln w="25400">
          <a:noFill/>
        </a:ln>
      </c:spPr>
    </c:plotArea>
    <c:legend>
      <c:legendPos val="b"/>
      <c:overlay val="0"/>
      <c:spPr>
        <a:ln w="25400">
          <a:noFill/>
        </a:ln>
      </c:spPr>
    </c:legend>
    <c:plotVisOnly val="1"/>
    <c:dispBlanksAs val="gap"/>
    <c:showDLblsOverMax val="0"/>
  </c:chart>
  <c:spPr>
    <a:solidFill>
      <a:srgbClr val="FFFFFF"/>
    </a:solidFill>
    <a:ln w="25400">
      <a:noFill/>
    </a:ln>
  </c:spPr>
  <c:txPr>
    <a:bodyPr/>
    <a:lstStyle/>
    <a:p>
      <a:pPr>
        <a:defRPr sz="800" b="0">
          <a:solidFill>
            <a:srgbClr val="000000"/>
          </a:solidFill>
          <a:latin typeface="EYInterstate Light "/>
          <a:ea typeface="Arial Narrow"/>
          <a:cs typeface="Arial Narrow"/>
        </a:defRPr>
      </a:pPr>
      <a:endParaRPr lang="et-EE"/>
    </a:p>
  </c:txPr>
  <c:printSettings>
    <c:headerFooter/>
    <c:pageMargins b="0.75000000000000056" l="0.70000000000000051" r="0.70000000000000051" t="0.75000000000000056" header="0.30000000000000027" footer="0.30000000000000027"/>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2"/>
          <c:order val="0"/>
          <c:tx>
            <c:v>Noori noortekeskuse kohta KOV-is</c:v>
          </c:tx>
          <c:spPr>
            <a:solidFill>
              <a:srgbClr val="646464"/>
            </a:solidFill>
            <a:ln w="25400">
              <a:noFill/>
            </a:ln>
          </c:spPr>
          <c:invertIfNegative val="0"/>
          <c:cat>
            <c:numRef>
              <c:f>'3 KOV-i SISESTUSVORM'!$H$159:$K$159</c:f>
              <c:numCache>
                <c:formatCode>General</c:formatCode>
                <c:ptCount val="4"/>
                <c:pt idx="0">
                  <c:v>2012</c:v>
                </c:pt>
                <c:pt idx="1">
                  <c:v>2013</c:v>
                </c:pt>
                <c:pt idx="2">
                  <c:v>2014</c:v>
                </c:pt>
                <c:pt idx="3">
                  <c:v>2015</c:v>
                </c:pt>
              </c:numCache>
            </c:numRef>
          </c:cat>
          <c:val>
            <c:numRef>
              <c:f>'3 KOV-i SISESTUSVORM'!$H$163:$K$163</c:f>
              <c:numCache>
                <c:formatCode>General</c:formatCode>
                <c:ptCount val="4"/>
                <c:pt idx="0">
                  <c:v>545</c:v>
                </c:pt>
                <c:pt idx="1">
                  <c:v>521</c:v>
                </c:pt>
                <c:pt idx="2">
                  <c:v>490</c:v>
                </c:pt>
                <c:pt idx="3">
                  <c:v>460</c:v>
                </c:pt>
              </c:numCache>
            </c:numRef>
          </c:val>
        </c:ser>
        <c:ser>
          <c:idx val="3"/>
          <c:order val="1"/>
          <c:tx>
            <c:v>Noori noortekeskuse kohta Eestis</c:v>
          </c:tx>
          <c:spPr>
            <a:solidFill>
              <a:srgbClr val="FFD200"/>
            </a:solidFill>
            <a:ln w="25400">
              <a:noFill/>
            </a:ln>
          </c:spPr>
          <c:invertIfNegative val="0"/>
          <c:dLbls>
            <c:dLbl>
              <c:idx val="3"/>
              <c:delete val="1"/>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SISESTUSVORM'!$H$159:$K$159</c:f>
              <c:numCache>
                <c:formatCode>General</c:formatCode>
                <c:ptCount val="4"/>
                <c:pt idx="0">
                  <c:v>2012</c:v>
                </c:pt>
                <c:pt idx="1">
                  <c:v>2013</c:v>
                </c:pt>
                <c:pt idx="2">
                  <c:v>2014</c:v>
                </c:pt>
                <c:pt idx="3">
                  <c:v>2015</c:v>
                </c:pt>
              </c:numCache>
            </c:numRef>
          </c:cat>
          <c:val>
            <c:numRef>
              <c:f>'4 Eesti statistika'!$H$95:$K$95</c:f>
              <c:numCache>
                <c:formatCode>#,##0</c:formatCode>
                <c:ptCount val="4"/>
                <c:pt idx="0" formatCode="General">
                  <c:v>1384</c:v>
                </c:pt>
                <c:pt idx="1">
                  <c:v>1249.6751054852321</c:v>
                </c:pt>
                <c:pt idx="2">
                  <c:v>1181.1178861788617</c:v>
                </c:pt>
              </c:numCache>
            </c:numRef>
          </c:val>
        </c:ser>
        <c:dLbls>
          <c:showLegendKey val="0"/>
          <c:showVal val="0"/>
          <c:showCatName val="0"/>
          <c:showSerName val="0"/>
          <c:showPercent val="0"/>
          <c:showBubbleSize val="0"/>
        </c:dLbls>
        <c:gapWidth val="100"/>
        <c:axId val="122632832"/>
        <c:axId val="122638720"/>
      </c:barChart>
      <c:lineChart>
        <c:grouping val="standard"/>
        <c:varyColors val="0"/>
        <c:ser>
          <c:idx val="0"/>
          <c:order val="2"/>
          <c:tx>
            <c:v>Sihttase 2020. aastaks</c:v>
          </c:tx>
          <c:spPr>
            <a:ln>
              <a:solidFill>
                <a:srgbClr val="7030A0"/>
              </a:solidFill>
            </a:ln>
          </c:spPr>
          <c:marker>
            <c:symbol val="none"/>
          </c:marker>
          <c:val>
            <c:numRef>
              <c:f>'4 Eesti statistika'!$H$155:$K$155</c:f>
              <c:numCache>
                <c:formatCode>General</c:formatCode>
                <c:ptCount val="4"/>
                <c:pt idx="0">
                  <c:v>1000</c:v>
                </c:pt>
                <c:pt idx="1">
                  <c:v>1000</c:v>
                </c:pt>
                <c:pt idx="2">
                  <c:v>1000</c:v>
                </c:pt>
                <c:pt idx="3">
                  <c:v>1000</c:v>
                </c:pt>
              </c:numCache>
            </c:numRef>
          </c:val>
          <c:smooth val="0"/>
        </c:ser>
        <c:dLbls>
          <c:showLegendKey val="0"/>
          <c:showVal val="0"/>
          <c:showCatName val="0"/>
          <c:showSerName val="0"/>
          <c:showPercent val="0"/>
          <c:showBubbleSize val="0"/>
        </c:dLbls>
        <c:marker val="1"/>
        <c:smooth val="0"/>
        <c:axId val="122632832"/>
        <c:axId val="122638720"/>
      </c:lineChart>
      <c:catAx>
        <c:axId val="122632832"/>
        <c:scaling>
          <c:orientation val="minMax"/>
        </c:scaling>
        <c:delete val="0"/>
        <c:axPos val="b"/>
        <c:numFmt formatCode="General" sourceLinked="1"/>
        <c:majorTickMark val="out"/>
        <c:minorTickMark val="none"/>
        <c:tickLblPos val="low"/>
        <c:spPr>
          <a:ln>
            <a:solidFill>
              <a:srgbClr val="000000"/>
            </a:solidFill>
            <a:prstDash val="solid"/>
          </a:ln>
        </c:spPr>
        <c:crossAx val="122638720"/>
        <c:crosses val="autoZero"/>
        <c:auto val="1"/>
        <c:lblAlgn val="ctr"/>
        <c:lblOffset val="100"/>
        <c:noMultiLvlLbl val="0"/>
      </c:catAx>
      <c:valAx>
        <c:axId val="122638720"/>
        <c:scaling>
          <c:orientation val="minMax"/>
        </c:scaling>
        <c:delete val="0"/>
        <c:axPos val="l"/>
        <c:numFmt formatCode="#,##0" sourceLinked="0"/>
        <c:majorTickMark val="out"/>
        <c:minorTickMark val="none"/>
        <c:tickLblPos val="low"/>
        <c:spPr>
          <a:ln>
            <a:solidFill>
              <a:srgbClr val="000000"/>
            </a:solidFill>
            <a:prstDash val="solid"/>
          </a:ln>
        </c:spPr>
        <c:crossAx val="122632832"/>
        <c:crosses val="autoZero"/>
        <c:crossBetween val="between"/>
      </c:valAx>
      <c:spPr>
        <a:solidFill>
          <a:srgbClr val="FFFFFF"/>
        </a:solidFill>
        <a:ln w="25400">
          <a:noFill/>
        </a:ln>
      </c:spPr>
    </c:plotArea>
    <c:legend>
      <c:legendPos val="b"/>
      <c:overlay val="0"/>
      <c:spPr>
        <a:ln w="25400">
          <a:noFill/>
        </a:ln>
      </c:spPr>
    </c:legend>
    <c:plotVisOnly val="1"/>
    <c:dispBlanksAs val="gap"/>
    <c:showDLblsOverMax val="0"/>
  </c:chart>
  <c:spPr>
    <a:solidFill>
      <a:srgbClr val="FFFFFF"/>
    </a:solidFill>
    <a:ln w="25400">
      <a:noFill/>
    </a:ln>
  </c:spPr>
  <c:txPr>
    <a:bodyPr/>
    <a:lstStyle/>
    <a:p>
      <a:pPr>
        <a:defRPr sz="800" b="0">
          <a:solidFill>
            <a:srgbClr val="000000"/>
          </a:solidFill>
          <a:latin typeface="EYInterstate Light "/>
          <a:ea typeface="Arial Narrow"/>
          <a:cs typeface="Arial Narrow"/>
        </a:defRPr>
      </a:pPr>
      <a:endParaRPr lang="et-EE"/>
    </a:p>
  </c:txPr>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6282686886361422E-2"/>
          <c:y val="4.2575376194321682E-2"/>
          <c:w val="0.92993727635897439"/>
          <c:h val="0.7720655918819751"/>
        </c:manualLayout>
      </c:layout>
      <c:lineChart>
        <c:grouping val="standard"/>
        <c:varyColors val="0"/>
        <c:ser>
          <c:idx val="1"/>
          <c:order val="0"/>
          <c:tx>
            <c:v>Ülalpeetavate määr KOV-is</c:v>
          </c:tx>
          <c:spPr>
            <a:ln w="19050">
              <a:solidFill>
                <a:srgbClr val="646464"/>
              </a:solidFill>
              <a:prstDash val="solid"/>
            </a:ln>
          </c:spPr>
          <c:marker>
            <c:symbol val="square"/>
            <c:size val="5"/>
            <c:spPr>
              <a:solidFill>
                <a:schemeClr val="accent1"/>
              </a:solidFill>
              <a:ln>
                <a:noFill/>
              </a:ln>
            </c:spPr>
          </c:marker>
          <c:dLbls>
            <c:dLbl>
              <c:idx val="0"/>
              <c:layout>
                <c:manualLayout>
                  <c:x val="-4.6013414989792979E-2"/>
                  <c:y val="-5.600650559099895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4.1898188652344313E-2"/>
                  <c:y val="-6.9046437044083836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3"/>
              <c:layout>
                <c:manualLayout>
                  <c:x val="-4.8611516153073504E-3"/>
                  <c:y val="-5.6006505590998956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SISESTUSVORM'!$D$27:$K$27</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SISESTUSVORM'!$D$28:$K$28</c:f>
              <c:numCache>
                <c:formatCode>0.0</c:formatCode>
                <c:ptCount val="8"/>
                <c:pt idx="0">
                  <c:v>44.6</c:v>
                </c:pt>
                <c:pt idx="1">
                  <c:v>44.2</c:v>
                </c:pt>
                <c:pt idx="2">
                  <c:v>46.8</c:v>
                </c:pt>
                <c:pt idx="3">
                  <c:v>47.5</c:v>
                </c:pt>
                <c:pt idx="4">
                  <c:v>48.9</c:v>
                </c:pt>
                <c:pt idx="5">
                  <c:v>50.1</c:v>
                </c:pt>
                <c:pt idx="6">
                  <c:v>52.8</c:v>
                </c:pt>
                <c:pt idx="7">
                  <c:v>56.5</c:v>
                </c:pt>
              </c:numCache>
            </c:numRef>
          </c:val>
          <c:smooth val="0"/>
          <c:extLst/>
        </c:ser>
        <c:ser>
          <c:idx val="2"/>
          <c:order val="1"/>
          <c:tx>
            <c:v>Ülalpeetavate määr Eestis keskmiselt</c:v>
          </c:tx>
          <c:spPr>
            <a:ln w="19050">
              <a:solidFill>
                <a:srgbClr val="FFD200"/>
              </a:solidFill>
              <a:prstDash val="solid"/>
            </a:ln>
          </c:spPr>
          <c:marker>
            <c:spPr>
              <a:solidFill>
                <a:schemeClr val="accent2"/>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SISESTUSVORM'!$D$27:$K$27</c:f>
              <c:numCache>
                <c:formatCode>General</c:formatCode>
                <c:ptCount val="8"/>
                <c:pt idx="0">
                  <c:v>2008</c:v>
                </c:pt>
                <c:pt idx="1">
                  <c:v>2009</c:v>
                </c:pt>
                <c:pt idx="2">
                  <c:v>2010</c:v>
                </c:pt>
                <c:pt idx="3">
                  <c:v>2011</c:v>
                </c:pt>
                <c:pt idx="4">
                  <c:v>2012</c:v>
                </c:pt>
                <c:pt idx="5">
                  <c:v>2013</c:v>
                </c:pt>
                <c:pt idx="6">
                  <c:v>2014</c:v>
                </c:pt>
                <c:pt idx="7">
                  <c:v>2015</c:v>
                </c:pt>
              </c:numCache>
            </c:numRef>
          </c:cat>
          <c:val>
            <c:numRef>
              <c:f>'4 Eesti statistika'!$D$29:$K$29</c:f>
              <c:numCache>
                <c:formatCode>0.0</c:formatCode>
                <c:ptCount val="8"/>
                <c:pt idx="0">
                  <c:v>47.67201</c:v>
                </c:pt>
                <c:pt idx="1">
                  <c:v>47.881540000000001</c:v>
                </c:pt>
                <c:pt idx="2">
                  <c:v>48.273479999999999</c:v>
                </c:pt>
                <c:pt idx="3">
                  <c:v>48.806449999999998</c:v>
                </c:pt>
                <c:pt idx="4">
                  <c:v>49.743729999999999</c:v>
                </c:pt>
                <c:pt idx="5">
                  <c:v>50.82497</c:v>
                </c:pt>
                <c:pt idx="6">
                  <c:v>51.940739999999998</c:v>
                </c:pt>
                <c:pt idx="7">
                  <c:v>53.182760000000002</c:v>
                </c:pt>
              </c:numCache>
            </c:numRef>
          </c:val>
          <c:smooth val="0"/>
        </c:ser>
        <c:dLbls>
          <c:showLegendKey val="0"/>
          <c:showVal val="0"/>
          <c:showCatName val="0"/>
          <c:showSerName val="0"/>
          <c:showPercent val="0"/>
          <c:showBubbleSize val="0"/>
        </c:dLbls>
        <c:marker val="1"/>
        <c:smooth val="0"/>
        <c:axId val="91829376"/>
        <c:axId val="91830912"/>
      </c:lineChart>
      <c:catAx>
        <c:axId val="91829376"/>
        <c:scaling>
          <c:orientation val="minMax"/>
        </c:scaling>
        <c:delete val="0"/>
        <c:axPos val="b"/>
        <c:numFmt formatCode="General" sourceLinked="1"/>
        <c:majorTickMark val="out"/>
        <c:minorTickMark val="none"/>
        <c:tickLblPos val="low"/>
        <c:spPr>
          <a:ln>
            <a:solidFill>
              <a:srgbClr val="000000"/>
            </a:solidFill>
            <a:prstDash val="solid"/>
          </a:ln>
        </c:spPr>
        <c:crossAx val="91830912"/>
        <c:crosses val="autoZero"/>
        <c:auto val="1"/>
        <c:lblAlgn val="ctr"/>
        <c:lblOffset val="100"/>
        <c:noMultiLvlLbl val="0"/>
      </c:catAx>
      <c:valAx>
        <c:axId val="91830912"/>
        <c:scaling>
          <c:orientation val="minMax"/>
        </c:scaling>
        <c:delete val="0"/>
        <c:axPos val="l"/>
        <c:numFmt formatCode="#,##0" sourceLinked="0"/>
        <c:majorTickMark val="out"/>
        <c:minorTickMark val="none"/>
        <c:tickLblPos val="low"/>
        <c:spPr>
          <a:ln>
            <a:solidFill>
              <a:srgbClr val="000000"/>
            </a:solidFill>
            <a:prstDash val="solid"/>
          </a:ln>
        </c:spPr>
        <c:crossAx val="91829376"/>
        <c:crosses val="autoZero"/>
        <c:crossBetween val="between"/>
      </c:valAx>
      <c:spPr>
        <a:solidFill>
          <a:srgbClr val="FFFFFF"/>
        </a:solidFill>
        <a:ln w="25400">
          <a:noFill/>
        </a:ln>
      </c:spPr>
    </c:plotArea>
    <c:legend>
      <c:legendPos val="b"/>
      <c:layout>
        <c:manualLayout>
          <c:xMode val="edge"/>
          <c:yMode val="edge"/>
          <c:x val="6.6995722756877624E-2"/>
          <c:y val="0.90240022013868515"/>
          <c:w val="0.80442532646382225"/>
          <c:h val="9.7599779861314684E-2"/>
        </c:manualLayout>
      </c:layout>
      <c:overlay val="0"/>
      <c:spPr>
        <a:ln w="25400">
          <a:noFill/>
        </a:ln>
      </c:spPr>
      <c:txPr>
        <a:bodyPr/>
        <a:lstStyle/>
        <a:p>
          <a:pPr rtl="0">
            <a:defRPr sz="800">
              <a:latin typeface="Arial Narrow"/>
              <a:ea typeface="Arial Narrow"/>
              <a:cs typeface="Arial Narrow"/>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Arial Narrow"/>
          <a:ea typeface="Arial Narrow"/>
          <a:cs typeface="Arial Narrow"/>
        </a:defRPr>
      </a:pPr>
      <a:endParaRPr lang="et-EE"/>
    </a:p>
  </c:txPr>
  <c:printSettings>
    <c:headerFooter/>
    <c:pageMargins b="0.750000000000001" l="0.70000000000000062" r="0.70000000000000062" t="0.750000000000001"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5053884036162773E-2"/>
          <c:y val="4.9717514124293913E-2"/>
          <c:w val="0.91738124791283548"/>
          <c:h val="0.65769153432092287"/>
        </c:manualLayout>
      </c:layout>
      <c:barChart>
        <c:barDir val="col"/>
        <c:grouping val="clustered"/>
        <c:varyColors val="0"/>
        <c:ser>
          <c:idx val="0"/>
          <c:order val="0"/>
          <c:tx>
            <c:v>KOV-i territooriumil asuvates haridusasutustes käivate laste arv (alusharidus)</c:v>
          </c:tx>
          <c:spPr>
            <a:solidFill>
              <a:srgbClr val="FFE600"/>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SISESTUSVORM'!$D$124:$K$124</c:f>
              <c:numCache>
                <c:formatCode>#,##0</c:formatCode>
                <c:ptCount val="8"/>
                <c:pt idx="0">
                  <c:v>136</c:v>
                </c:pt>
                <c:pt idx="1">
                  <c:v>108</c:v>
                </c:pt>
                <c:pt idx="2">
                  <c:v>122</c:v>
                </c:pt>
                <c:pt idx="3">
                  <c:v>114</c:v>
                </c:pt>
                <c:pt idx="4">
                  <c:v>109</c:v>
                </c:pt>
                <c:pt idx="5">
                  <c:v>112</c:v>
                </c:pt>
                <c:pt idx="6">
                  <c:v>111</c:v>
                </c:pt>
                <c:pt idx="7">
                  <c:v>111</c:v>
                </c:pt>
              </c:numCache>
            </c:numRef>
          </c:val>
        </c:ser>
        <c:ser>
          <c:idx val="1"/>
          <c:order val="1"/>
          <c:tx>
            <c:v>KOV-i territoorimil asuvates haridusasutustes käivate laste arv (I kooliaste)</c:v>
          </c:tx>
          <c:spPr>
            <a:solidFill>
              <a:srgbClr val="7F7E82"/>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SISESTUSVORM'!$D$125:$K$125</c:f>
              <c:numCache>
                <c:formatCode>#,##0</c:formatCode>
                <c:ptCount val="8"/>
                <c:pt idx="0">
                  <c:v>105</c:v>
                </c:pt>
                <c:pt idx="1">
                  <c:v>101</c:v>
                </c:pt>
                <c:pt idx="2">
                  <c:v>88</c:v>
                </c:pt>
                <c:pt idx="3">
                  <c:v>90</c:v>
                </c:pt>
                <c:pt idx="4">
                  <c:v>90</c:v>
                </c:pt>
                <c:pt idx="5">
                  <c:v>93</c:v>
                </c:pt>
                <c:pt idx="6">
                  <c:v>89</c:v>
                </c:pt>
                <c:pt idx="7">
                  <c:v>83</c:v>
                </c:pt>
              </c:numCache>
            </c:numRef>
          </c:val>
        </c:ser>
        <c:ser>
          <c:idx val="2"/>
          <c:order val="2"/>
          <c:tx>
            <c:v>KOV-i territooriumil asuvates haridusasutustes käivate laste arv (II kooliaste)</c:v>
          </c:tx>
          <c:spPr>
            <a:solidFill>
              <a:srgbClr val="CCCBCD"/>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'3 KOV-i SISESTUSVORM'!$D$126:$K$126</c:f>
              <c:numCache>
                <c:formatCode>#,##0</c:formatCode>
                <c:ptCount val="8"/>
                <c:pt idx="0">
                  <c:v>102</c:v>
                </c:pt>
                <c:pt idx="1">
                  <c:v>86</c:v>
                </c:pt>
                <c:pt idx="2">
                  <c:v>102</c:v>
                </c:pt>
                <c:pt idx="3">
                  <c:v>97</c:v>
                </c:pt>
                <c:pt idx="4">
                  <c:v>91</c:v>
                </c:pt>
                <c:pt idx="5">
                  <c:v>85</c:v>
                </c:pt>
                <c:pt idx="6">
                  <c:v>87</c:v>
                </c:pt>
                <c:pt idx="7">
                  <c:v>92</c:v>
                </c:pt>
              </c:numCache>
            </c:numRef>
          </c:val>
        </c:ser>
        <c:ser>
          <c:idx val="3"/>
          <c:order val="3"/>
          <c:tx>
            <c:v>KOV-i territooriumil asuvates haridusasutustes käivate laste arv (III kooliaste)</c:v>
          </c:tx>
          <c:spPr>
            <a:solidFill>
              <a:srgbClr val="2C973E"/>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'3 KOV-i SISESTUSVORM'!$D$127:$K$127</c:f>
              <c:numCache>
                <c:formatCode>#,##0</c:formatCode>
                <c:ptCount val="8"/>
                <c:pt idx="0">
                  <c:v>109</c:v>
                </c:pt>
                <c:pt idx="1">
                  <c:v>122</c:v>
                </c:pt>
                <c:pt idx="2">
                  <c:v>114</c:v>
                </c:pt>
                <c:pt idx="3">
                  <c:v>119</c:v>
                </c:pt>
                <c:pt idx="4">
                  <c:v>96</c:v>
                </c:pt>
                <c:pt idx="5">
                  <c:v>104</c:v>
                </c:pt>
                <c:pt idx="6">
                  <c:v>97</c:v>
                </c:pt>
                <c:pt idx="7">
                  <c:v>98</c:v>
                </c:pt>
              </c:numCache>
            </c:numRef>
          </c:val>
        </c:ser>
        <c:dLbls>
          <c:showLegendKey val="0"/>
          <c:showVal val="0"/>
          <c:showCatName val="0"/>
          <c:showSerName val="0"/>
          <c:showPercent val="0"/>
          <c:showBubbleSize val="0"/>
        </c:dLbls>
        <c:gapWidth val="100"/>
        <c:axId val="122245120"/>
        <c:axId val="122246656"/>
      </c:barChart>
      <c:catAx>
        <c:axId val="122245120"/>
        <c:scaling>
          <c:orientation val="minMax"/>
        </c:scaling>
        <c:delete val="0"/>
        <c:axPos val="b"/>
        <c:numFmt formatCode="General" sourceLinked="1"/>
        <c:majorTickMark val="out"/>
        <c:minorTickMark val="none"/>
        <c:tickLblPos val="low"/>
        <c:spPr>
          <a:ln>
            <a:solidFill>
              <a:srgbClr val="000000"/>
            </a:solidFill>
            <a:prstDash val="solid"/>
          </a:ln>
        </c:spPr>
        <c:crossAx val="122246656"/>
        <c:crosses val="autoZero"/>
        <c:auto val="1"/>
        <c:lblAlgn val="ctr"/>
        <c:lblOffset val="100"/>
        <c:noMultiLvlLbl val="0"/>
      </c:catAx>
      <c:valAx>
        <c:axId val="122246656"/>
        <c:scaling>
          <c:orientation val="minMax"/>
        </c:scaling>
        <c:delete val="0"/>
        <c:axPos val="l"/>
        <c:numFmt formatCode="#,##0" sourceLinked="0"/>
        <c:majorTickMark val="out"/>
        <c:minorTickMark val="none"/>
        <c:tickLblPos val="low"/>
        <c:spPr>
          <a:ln>
            <a:solidFill>
              <a:srgbClr val="000000"/>
            </a:solidFill>
            <a:prstDash val="solid"/>
          </a:ln>
        </c:spPr>
        <c:crossAx val="122245120"/>
        <c:crosses val="autoZero"/>
        <c:crossBetween val="between"/>
      </c:valAx>
      <c:spPr>
        <a:solidFill>
          <a:srgbClr val="FFFFFF"/>
        </a:solidFill>
        <a:ln w="25400">
          <a:noFill/>
        </a:ln>
      </c:spPr>
    </c:plotArea>
    <c:legend>
      <c:legendPos val="b"/>
      <c:layout>
        <c:manualLayout>
          <c:xMode val="edge"/>
          <c:yMode val="edge"/>
          <c:x val="4.3762724281743985E-2"/>
          <c:y val="0.81124889897237462"/>
          <c:w val="0.93808261163257323"/>
          <c:h val="0.18875110102762599"/>
        </c:manualLayout>
      </c:layout>
      <c:overlay val="0"/>
      <c:spPr>
        <a:ln w="25400">
          <a:noFill/>
        </a:ln>
      </c:spPr>
    </c:legend>
    <c:plotVisOnly val="1"/>
    <c:dispBlanksAs val="gap"/>
    <c:showDLblsOverMax val="0"/>
  </c:chart>
  <c:spPr>
    <a:solidFill>
      <a:srgbClr val="FFFFFF"/>
    </a:solidFill>
    <a:ln w="25400">
      <a:noFill/>
    </a:ln>
  </c:spPr>
  <c:txPr>
    <a:bodyPr/>
    <a:lstStyle/>
    <a:p>
      <a:pPr>
        <a:defRPr sz="800" b="0">
          <a:solidFill>
            <a:srgbClr val="000000"/>
          </a:solidFill>
          <a:latin typeface="EYInterstate Light" panose="02000506000000020004" pitchFamily="2" charset="0"/>
          <a:ea typeface="Arial Narrow"/>
          <a:cs typeface="Arial Narrow"/>
        </a:defRPr>
      </a:pPr>
      <a:endParaRPr lang="et-EE"/>
    </a:p>
  </c:txPr>
  <c:printSettings>
    <c:headerFooter/>
    <c:pageMargins b="0.75000000000000056" l="0.70000000000000051" r="0.70000000000000051" t="0.75000000000000056" header="0.30000000000000027" footer="0.30000000000000027"/>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EYInterstate Light" panose="02000506000000020004" pitchFamily="2" charset="0"/>
                <a:ea typeface="+mn-ea"/>
                <a:cs typeface="+mn-cs"/>
              </a:defRPr>
            </a:pPr>
            <a:r>
              <a:rPr lang="et-EE" sz="1200" b="1"/>
              <a:t>Keskmised</a:t>
            </a:r>
            <a:r>
              <a:rPr lang="et-EE" sz="1200" b="1" baseline="0"/>
              <a:t> h</a:t>
            </a:r>
            <a:r>
              <a:rPr lang="et-EE" sz="1200" b="1"/>
              <a:t>innangud alaeesmärkide lõikes</a:t>
            </a:r>
          </a:p>
        </c:rich>
      </c:tx>
      <c:overlay val="0"/>
      <c:spPr>
        <a:noFill/>
        <a:ln>
          <a:noFill/>
        </a:ln>
        <a:effectLst/>
      </c:spPr>
    </c:title>
    <c:autoTitleDeleted val="0"/>
    <c:plotArea>
      <c:layout/>
      <c:radarChart>
        <c:radarStyle val="marker"/>
        <c:varyColors val="0"/>
        <c:ser>
          <c:idx val="0"/>
          <c:order val="0"/>
          <c:spPr>
            <a:ln w="28575" cap="rnd">
              <a:solidFill>
                <a:srgbClr val="FFE600"/>
              </a:solidFill>
              <a:round/>
            </a:ln>
            <a:effectLst/>
          </c:spPr>
          <c:marker>
            <c:symbol val="circle"/>
            <c:size val="5"/>
            <c:spPr>
              <a:solidFill>
                <a:srgbClr val="FFE600"/>
              </a:solidFill>
              <a:ln w="9525">
                <a:solidFill>
                  <a:srgbClr val="FFE600"/>
                </a:solidFill>
              </a:ln>
              <a:effectLst/>
            </c:spPr>
          </c:marker>
          <c:cat>
            <c:strRef>
              <c:f>('7 LPP raport_hinnangud'!$B$8,'7 LPP raport_hinnangud'!$B$12,'7 LPP raport_hinnangud'!$B$18,'7 LPP raport_hinnangud'!$B$24,'7 LPP raport_hinnangud'!$B$30,'7 LPP raport_hinnangud'!$B$32,'7 LPP raport_hinnangud'!$B$36,'7 LPP raport_hinnangud'!$B$38,'7 LPP raport_hinnangud'!$B$49,'7 LPP raport_hinnangud'!$B$53,'7 LPP raport_hinnangud'!$B$67,'7 LPP raport_hinnangud'!$B$72,'7 LPP raport_hinnangud'!$B$74)</c:f>
              <c:strCache>
                <c:ptCount val="13"/>
                <c:pt idx="0">
                  <c:v>E1.1</c:v>
                </c:pt>
                <c:pt idx="1">
                  <c:v>E1.2</c:v>
                </c:pt>
                <c:pt idx="2">
                  <c:v>E1.3</c:v>
                </c:pt>
                <c:pt idx="3">
                  <c:v>E2.1</c:v>
                </c:pt>
                <c:pt idx="4">
                  <c:v>E2.2</c:v>
                </c:pt>
                <c:pt idx="5">
                  <c:v>E2.3</c:v>
                </c:pt>
                <c:pt idx="6">
                  <c:v>E3.1</c:v>
                </c:pt>
                <c:pt idx="7">
                  <c:v>E3.2</c:v>
                </c:pt>
                <c:pt idx="8">
                  <c:v>E4.1</c:v>
                </c:pt>
                <c:pt idx="9">
                  <c:v>E4.2</c:v>
                </c:pt>
                <c:pt idx="10">
                  <c:v>E5.1</c:v>
                </c:pt>
                <c:pt idx="11">
                  <c:v>E5.2</c:v>
                </c:pt>
                <c:pt idx="12">
                  <c:v>E5.3</c:v>
                </c:pt>
              </c:strCache>
            </c:strRef>
          </c:cat>
          <c:val>
            <c:numRef>
              <c:f>('7 LPP raport_hinnangud'!$D$8,'7 LPP raport_hinnangud'!$D$12,'7 LPP raport_hinnangud'!$D$18,'7 LPP raport_hinnangud'!$D$24,'7 LPP raport_hinnangud'!$D$30,'7 LPP raport_hinnangud'!$D$32,'7 LPP raport_hinnangud'!$D$36,'7 LPP raport_hinnangud'!$D$38,'7 LPP raport_hinnangud'!$D$49,'7 LPP raport_hinnangud'!$D$53,'7 LPP raport_hinnangud'!$D$67,'7 LPP raport_hinnangud'!$D$72,'7 LPP raport_hinnangud'!$D$74)</c:f>
              <c:numCache>
                <c:formatCode>0.0</c:formatCode>
                <c:ptCount val="13"/>
                <c:pt idx="0">
                  <c:v>4</c:v>
                </c:pt>
                <c:pt idx="1">
                  <c:v>3.9666666666666672</c:v>
                </c:pt>
                <c:pt idx="2">
                  <c:v>3.25</c:v>
                </c:pt>
                <c:pt idx="3">
                  <c:v>4</c:v>
                </c:pt>
                <c:pt idx="4">
                  <c:v>4</c:v>
                </c:pt>
                <c:pt idx="5">
                  <c:v>3.75</c:v>
                </c:pt>
                <c:pt idx="6">
                  <c:v>3.8333333333333335</c:v>
                </c:pt>
                <c:pt idx="7">
                  <c:v>3</c:v>
                </c:pt>
                <c:pt idx="8">
                  <c:v>3.3333333333333335</c:v>
                </c:pt>
                <c:pt idx="9">
                  <c:v>3.5</c:v>
                </c:pt>
                <c:pt idx="10">
                  <c:v>3.75</c:v>
                </c:pt>
                <c:pt idx="11">
                  <c:v>3</c:v>
                </c:pt>
                <c:pt idx="12">
                  <c:v>4</c:v>
                </c:pt>
              </c:numCache>
            </c:numRef>
          </c:val>
        </c:ser>
        <c:dLbls>
          <c:showLegendKey val="0"/>
          <c:showVal val="0"/>
          <c:showCatName val="0"/>
          <c:showSerName val="0"/>
          <c:showPercent val="0"/>
          <c:showBubbleSize val="0"/>
        </c:dLbls>
        <c:axId val="107305216"/>
        <c:axId val="119714176"/>
      </c:radarChart>
      <c:catAx>
        <c:axId val="107305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EYInterstate Light" panose="02000506000000020004" pitchFamily="2" charset="0"/>
                <a:ea typeface="+mn-ea"/>
                <a:cs typeface="+mn-cs"/>
              </a:defRPr>
            </a:pPr>
            <a:endParaRPr lang="et-EE"/>
          </a:p>
        </c:txPr>
        <c:crossAx val="119714176"/>
        <c:crosses val="autoZero"/>
        <c:auto val="1"/>
        <c:lblAlgn val="ctr"/>
        <c:lblOffset val="100"/>
        <c:noMultiLvlLbl val="0"/>
      </c:catAx>
      <c:valAx>
        <c:axId val="119714176"/>
        <c:scaling>
          <c:orientation val="minMax"/>
          <c:min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EYInterstate Light" panose="02000506000000020004" pitchFamily="2" charset="0"/>
                <a:ea typeface="+mn-ea"/>
                <a:cs typeface="+mn-cs"/>
              </a:defRPr>
            </a:pPr>
            <a:endParaRPr lang="et-EE"/>
          </a:p>
        </c:txPr>
        <c:crossAx val="107305216"/>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EYInterstate Light" panose="02000506000000020004" pitchFamily="2" charset="0"/>
        </a:defRPr>
      </a:pPr>
      <a:endParaRPr lang="et-EE"/>
    </a:p>
  </c:txPr>
  <c:printSettings>
    <c:headerFooter/>
    <c:pageMargins b="0.75000000000000056" l="0.70000000000000051" r="0.70000000000000051" t="0.75000000000000056" header="0.30000000000000027" footer="0.30000000000000027"/>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EYInterstate Light" panose="02000506000000020004" pitchFamily="2" charset="0"/>
                <a:ea typeface="+mn-ea"/>
                <a:cs typeface="+mn-cs"/>
              </a:defRPr>
            </a:pPr>
            <a:r>
              <a:rPr lang="et-EE" sz="1000" b="1"/>
              <a:t>Eesmärgi E1 hinnangud</a:t>
            </a:r>
          </a:p>
        </c:rich>
      </c:tx>
      <c:overlay val="0"/>
      <c:spPr>
        <a:noFill/>
        <a:ln>
          <a:noFill/>
        </a:ln>
        <a:effectLst/>
      </c:spPr>
    </c:title>
    <c:autoTitleDeleted val="0"/>
    <c:plotArea>
      <c:layout>
        <c:manualLayout>
          <c:layoutTarget val="inner"/>
          <c:xMode val="edge"/>
          <c:yMode val="edge"/>
          <c:x val="7.116190476190476E-2"/>
          <c:y val="0.13719185423365468"/>
          <c:w val="0.91119985001874826"/>
          <c:h val="0.69294748124330163"/>
        </c:manualLayout>
      </c:layout>
      <c:lineChart>
        <c:grouping val="standard"/>
        <c:varyColors val="0"/>
        <c:ser>
          <c:idx val="0"/>
          <c:order val="0"/>
          <c:tx>
            <c:strRef>
              <c:f>'7 LPP raport_hinnangud'!$J$8</c:f>
              <c:strCache>
                <c:ptCount val="1"/>
                <c:pt idx="0">
                  <c:v>3,5 - 4,0</c:v>
                </c:pt>
              </c:strCache>
            </c:strRef>
          </c:tx>
          <c:spPr>
            <a:ln w="28575" cap="rnd">
              <a:noFill/>
              <a:round/>
            </a:ln>
            <a:effectLst/>
          </c:spPr>
          <c:marker>
            <c:symbol val="square"/>
            <c:size val="9"/>
            <c:spPr>
              <a:solidFill>
                <a:srgbClr val="33CC33"/>
              </a:solidFill>
              <a:ln w="9525">
                <a:noFill/>
              </a:ln>
              <a:effectLst/>
            </c:spPr>
          </c:marker>
          <c:cat>
            <c:multiLvlStrRef>
              <c:f>('7 LPP raport_hinnangud'!$H$9:$I$11,'7 LPP raport_hinnangud'!$H$13:$I$17,'7 LPP raport_hinnangud'!$H$19:$I$22)</c:f>
              <c:multiLvlStrCache>
                <c:ptCount val="12"/>
                <c:lvl>
                  <c:pt idx="0">
                    <c:v>i1.1.1</c:v>
                  </c:pt>
                  <c:pt idx="1">
                    <c:v>i1.1.2</c:v>
                  </c:pt>
                  <c:pt idx="2">
                    <c:v>i1.1.3</c:v>
                  </c:pt>
                  <c:pt idx="3">
                    <c:v>i1.2.1</c:v>
                  </c:pt>
                  <c:pt idx="4">
                    <c:v>i1.2.2</c:v>
                  </c:pt>
                  <c:pt idx="5">
                    <c:v>i1.2.3</c:v>
                  </c:pt>
                  <c:pt idx="6">
                    <c:v>i1.2.4</c:v>
                  </c:pt>
                  <c:pt idx="7">
                    <c:v>i1.2.5</c:v>
                  </c:pt>
                  <c:pt idx="8">
                    <c:v>i1.3.1</c:v>
                  </c:pt>
                  <c:pt idx="9">
                    <c:v>i1.3.2</c:v>
                  </c:pt>
                  <c:pt idx="10">
                    <c:v>i1.3.3</c:v>
                  </c:pt>
                  <c:pt idx="11">
                    <c:v>i1.3.4</c:v>
                  </c:pt>
                </c:lvl>
                <c:lvl>
                  <c:pt idx="0">
                    <c:v>E1.1</c:v>
                  </c:pt>
                  <c:pt idx="3">
                    <c:v>E1.2</c:v>
                  </c:pt>
                  <c:pt idx="8">
                    <c:v>E1.3</c:v>
                  </c:pt>
                </c:lvl>
              </c:multiLvlStrCache>
            </c:multiLvlStrRef>
          </c:cat>
          <c:val>
            <c:numRef>
              <c:f>('7 LPP raport_hinnangud'!$J$9:$J$11,'7 LPP raport_hinnangud'!$J$13:$J$17,'7 LPP raport_hinnangud'!$J$19:$J$22)</c:f>
              <c:numCache>
                <c:formatCode>General</c:formatCode>
                <c:ptCount val="12"/>
                <c:pt idx="0">
                  <c:v>4</c:v>
                </c:pt>
                <c:pt idx="1">
                  <c:v>4</c:v>
                </c:pt>
                <c:pt idx="2">
                  <c:v>4</c:v>
                </c:pt>
                <c:pt idx="3">
                  <c:v>3.8333333333333335</c:v>
                </c:pt>
                <c:pt idx="4">
                  <c:v>4</c:v>
                </c:pt>
                <c:pt idx="5">
                  <c:v>4</c:v>
                </c:pt>
                <c:pt idx="6">
                  <c:v>4</c:v>
                </c:pt>
                <c:pt idx="7">
                  <c:v>4</c:v>
                </c:pt>
                <c:pt idx="8">
                  <c:v>4</c:v>
                </c:pt>
                <c:pt idx="9">
                  <c:v>0</c:v>
                </c:pt>
                <c:pt idx="10">
                  <c:v>0</c:v>
                </c:pt>
                <c:pt idx="11">
                  <c:v>0</c:v>
                </c:pt>
              </c:numCache>
            </c:numRef>
          </c:val>
          <c:smooth val="0"/>
        </c:ser>
        <c:ser>
          <c:idx val="1"/>
          <c:order val="1"/>
          <c:tx>
            <c:strRef>
              <c:f>'7 LPP raport_hinnangud'!$K$8</c:f>
              <c:strCache>
                <c:ptCount val="1"/>
                <c:pt idx="0">
                  <c:v>2,5 - 3,5</c:v>
                </c:pt>
              </c:strCache>
            </c:strRef>
          </c:tx>
          <c:spPr>
            <a:ln w="28575" cap="rnd">
              <a:noFill/>
              <a:round/>
            </a:ln>
            <a:effectLst/>
          </c:spPr>
          <c:marker>
            <c:symbol val="square"/>
            <c:size val="9"/>
            <c:spPr>
              <a:solidFill>
                <a:srgbClr val="9FEF99"/>
              </a:solidFill>
              <a:ln w="9525">
                <a:noFill/>
              </a:ln>
              <a:effectLst/>
            </c:spPr>
          </c:marker>
          <c:cat>
            <c:multiLvlStrRef>
              <c:f>('7 LPP raport_hinnangud'!$H$9:$I$11,'7 LPP raport_hinnangud'!$H$13:$I$17,'7 LPP raport_hinnangud'!$H$19:$I$22)</c:f>
              <c:multiLvlStrCache>
                <c:ptCount val="12"/>
                <c:lvl>
                  <c:pt idx="0">
                    <c:v>i1.1.1</c:v>
                  </c:pt>
                  <c:pt idx="1">
                    <c:v>i1.1.2</c:v>
                  </c:pt>
                  <c:pt idx="2">
                    <c:v>i1.1.3</c:v>
                  </c:pt>
                  <c:pt idx="3">
                    <c:v>i1.2.1</c:v>
                  </c:pt>
                  <c:pt idx="4">
                    <c:v>i1.2.2</c:v>
                  </c:pt>
                  <c:pt idx="5">
                    <c:v>i1.2.3</c:v>
                  </c:pt>
                  <c:pt idx="6">
                    <c:v>i1.2.4</c:v>
                  </c:pt>
                  <c:pt idx="7">
                    <c:v>i1.2.5</c:v>
                  </c:pt>
                  <c:pt idx="8">
                    <c:v>i1.3.1</c:v>
                  </c:pt>
                  <c:pt idx="9">
                    <c:v>i1.3.2</c:v>
                  </c:pt>
                  <c:pt idx="10">
                    <c:v>i1.3.3</c:v>
                  </c:pt>
                  <c:pt idx="11">
                    <c:v>i1.3.4</c:v>
                  </c:pt>
                </c:lvl>
                <c:lvl>
                  <c:pt idx="0">
                    <c:v>E1.1</c:v>
                  </c:pt>
                  <c:pt idx="3">
                    <c:v>E1.2</c:v>
                  </c:pt>
                  <c:pt idx="8">
                    <c:v>E1.3</c:v>
                  </c:pt>
                </c:lvl>
              </c:multiLvlStrCache>
            </c:multiLvlStrRef>
          </c:cat>
          <c:val>
            <c:numRef>
              <c:f>('7 LPP raport_hinnangud'!$K$9:$K$11,'7 LPP raport_hinnangud'!$K$13:$K$17,'7 LPP raport_hinnangud'!$K$19:$K$22)</c:f>
              <c:numCache>
                <c:formatCode>General</c:formatCode>
                <c:ptCount val="12"/>
                <c:pt idx="0">
                  <c:v>0</c:v>
                </c:pt>
                <c:pt idx="1">
                  <c:v>0</c:v>
                </c:pt>
                <c:pt idx="2">
                  <c:v>0</c:v>
                </c:pt>
                <c:pt idx="3">
                  <c:v>0</c:v>
                </c:pt>
                <c:pt idx="4">
                  <c:v>0</c:v>
                </c:pt>
                <c:pt idx="5">
                  <c:v>0</c:v>
                </c:pt>
                <c:pt idx="6">
                  <c:v>0</c:v>
                </c:pt>
                <c:pt idx="7">
                  <c:v>0</c:v>
                </c:pt>
                <c:pt idx="8">
                  <c:v>0</c:v>
                </c:pt>
                <c:pt idx="9">
                  <c:v>3</c:v>
                </c:pt>
                <c:pt idx="10">
                  <c:v>3</c:v>
                </c:pt>
                <c:pt idx="11">
                  <c:v>3</c:v>
                </c:pt>
              </c:numCache>
            </c:numRef>
          </c:val>
          <c:smooth val="0"/>
        </c:ser>
        <c:ser>
          <c:idx val="2"/>
          <c:order val="2"/>
          <c:tx>
            <c:strRef>
              <c:f>'7 LPP raport_hinnangud'!$L$8</c:f>
              <c:strCache>
                <c:ptCount val="1"/>
                <c:pt idx="0">
                  <c:v>1,5 - 2,5</c:v>
                </c:pt>
              </c:strCache>
            </c:strRef>
          </c:tx>
          <c:spPr>
            <a:ln w="28575" cap="rnd">
              <a:noFill/>
              <a:round/>
            </a:ln>
            <a:effectLst/>
          </c:spPr>
          <c:marker>
            <c:symbol val="square"/>
            <c:size val="9"/>
            <c:spPr>
              <a:solidFill>
                <a:srgbClr val="E6A48A"/>
              </a:solidFill>
              <a:ln w="9525">
                <a:noFill/>
              </a:ln>
              <a:effectLst/>
            </c:spPr>
          </c:marker>
          <c:cat>
            <c:multiLvlStrRef>
              <c:f>('7 LPP raport_hinnangud'!$H$9:$I$11,'7 LPP raport_hinnangud'!$H$13:$I$17,'7 LPP raport_hinnangud'!$H$19:$I$22)</c:f>
              <c:multiLvlStrCache>
                <c:ptCount val="12"/>
                <c:lvl>
                  <c:pt idx="0">
                    <c:v>i1.1.1</c:v>
                  </c:pt>
                  <c:pt idx="1">
                    <c:v>i1.1.2</c:v>
                  </c:pt>
                  <c:pt idx="2">
                    <c:v>i1.1.3</c:v>
                  </c:pt>
                  <c:pt idx="3">
                    <c:v>i1.2.1</c:v>
                  </c:pt>
                  <c:pt idx="4">
                    <c:v>i1.2.2</c:v>
                  </c:pt>
                  <c:pt idx="5">
                    <c:v>i1.2.3</c:v>
                  </c:pt>
                  <c:pt idx="6">
                    <c:v>i1.2.4</c:v>
                  </c:pt>
                  <c:pt idx="7">
                    <c:v>i1.2.5</c:v>
                  </c:pt>
                  <c:pt idx="8">
                    <c:v>i1.3.1</c:v>
                  </c:pt>
                  <c:pt idx="9">
                    <c:v>i1.3.2</c:v>
                  </c:pt>
                  <c:pt idx="10">
                    <c:v>i1.3.3</c:v>
                  </c:pt>
                  <c:pt idx="11">
                    <c:v>i1.3.4</c:v>
                  </c:pt>
                </c:lvl>
                <c:lvl>
                  <c:pt idx="0">
                    <c:v>E1.1</c:v>
                  </c:pt>
                  <c:pt idx="3">
                    <c:v>E1.2</c:v>
                  </c:pt>
                  <c:pt idx="8">
                    <c:v>E1.3</c:v>
                  </c:pt>
                </c:lvl>
              </c:multiLvlStrCache>
            </c:multiLvlStrRef>
          </c:cat>
          <c:val>
            <c:numRef>
              <c:f>('7 LPP raport_hinnangud'!$L$9:$L$11,'7 LPP raport_hinnangud'!$L$13:$L$17,'7 LPP raport_hinnangud'!$L$19:$L$22)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'7 LPP raport_hinnangud'!$M$8</c:f>
              <c:strCache>
                <c:ptCount val="1"/>
                <c:pt idx="0">
                  <c:v>1 - 1,5</c:v>
                </c:pt>
              </c:strCache>
            </c:strRef>
          </c:tx>
          <c:spPr>
            <a:ln w="25400" cap="rnd">
              <a:noFill/>
              <a:round/>
            </a:ln>
            <a:effectLst/>
          </c:spPr>
          <c:marker>
            <c:symbol val="square"/>
            <c:size val="9"/>
            <c:spPr>
              <a:solidFill>
                <a:srgbClr val="FF3300"/>
              </a:solidFill>
              <a:ln w="9525">
                <a:noFill/>
              </a:ln>
              <a:effectLst/>
            </c:spPr>
          </c:marker>
          <c:val>
            <c:numRef>
              <c:f>('7 LPP raport_hinnangud'!$M$9:$M$12,'7 LPP raport_hinnangud'!$M$14:$M$17,'7 LPP raport_hinnangud'!$M$19:$M$22)</c:f>
              <c:numCache>
                <c:formatCode>General</c:formatCode>
                <c:ptCount val="12"/>
                <c:pt idx="0">
                  <c:v>0</c:v>
                </c:pt>
                <c:pt idx="1">
                  <c:v>0</c:v>
                </c:pt>
                <c:pt idx="2">
                  <c:v>0</c:v>
                </c:pt>
                <c:pt idx="4">
                  <c:v>0</c:v>
                </c:pt>
                <c:pt idx="5">
                  <c:v>0</c:v>
                </c:pt>
                <c:pt idx="6">
                  <c:v>0</c:v>
                </c:pt>
                <c:pt idx="7">
                  <c:v>0</c:v>
                </c:pt>
                <c:pt idx="8">
                  <c:v>0</c:v>
                </c:pt>
                <c:pt idx="9">
                  <c:v>0</c:v>
                </c:pt>
                <c:pt idx="10">
                  <c:v>0</c:v>
                </c:pt>
                <c:pt idx="11">
                  <c:v>0</c:v>
                </c:pt>
              </c:numCache>
            </c:numRef>
          </c:val>
          <c:smooth val="0"/>
        </c:ser>
        <c:ser>
          <c:idx val="4"/>
          <c:order val="4"/>
          <c:tx>
            <c:v>Eesmärgi keskmine</c:v>
          </c:tx>
          <c:spPr>
            <a:ln w="25400" cap="rnd">
              <a:solidFill>
                <a:schemeClr val="bg1">
                  <a:lumMod val="50000"/>
                </a:schemeClr>
              </a:solidFill>
              <a:round/>
            </a:ln>
            <a:effectLst/>
          </c:spPr>
          <c:marker>
            <c:symbol val="none"/>
          </c:marker>
          <c:val>
            <c:numRef>
              <c:f>('7 LPP raport_hinnangud'!$N$9:$N$11,'7 LPP raport_hinnangud'!$N$13:$N$17,'7 LPP raport_hinnangud'!$N$19:$N$22)</c:f>
              <c:numCache>
                <c:formatCode>0.000</c:formatCode>
                <c:ptCount val="12"/>
                <c:pt idx="0">
                  <c:v>3.7388888888888889</c:v>
                </c:pt>
                <c:pt idx="1">
                  <c:v>3.7388888888888889</c:v>
                </c:pt>
                <c:pt idx="2">
                  <c:v>3.7388888888888889</c:v>
                </c:pt>
                <c:pt idx="3">
                  <c:v>3.7388888888888889</c:v>
                </c:pt>
                <c:pt idx="4">
                  <c:v>3.7388888888888889</c:v>
                </c:pt>
                <c:pt idx="5">
                  <c:v>3.7388888888888889</c:v>
                </c:pt>
                <c:pt idx="6">
                  <c:v>3.7388888888888889</c:v>
                </c:pt>
                <c:pt idx="7">
                  <c:v>3.7388888888888889</c:v>
                </c:pt>
                <c:pt idx="8">
                  <c:v>3.7388888888888889</c:v>
                </c:pt>
                <c:pt idx="9">
                  <c:v>3.7388888888888889</c:v>
                </c:pt>
                <c:pt idx="10">
                  <c:v>3.7388888888888889</c:v>
                </c:pt>
                <c:pt idx="11">
                  <c:v>3.7388888888888889</c:v>
                </c:pt>
              </c:numCache>
            </c:numRef>
          </c:val>
          <c:smooth val="0"/>
        </c:ser>
        <c:dLbls>
          <c:showLegendKey val="0"/>
          <c:showVal val="0"/>
          <c:showCatName val="0"/>
          <c:showSerName val="0"/>
          <c:showPercent val="0"/>
          <c:showBubbleSize val="0"/>
        </c:dLbls>
        <c:marker val="1"/>
        <c:smooth val="0"/>
        <c:axId val="122285440"/>
        <c:axId val="122299520"/>
      </c:lineChart>
      <c:catAx>
        <c:axId val="12228544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EYInterstate Light" panose="02000506000000020004" pitchFamily="2" charset="0"/>
                <a:ea typeface="+mn-ea"/>
                <a:cs typeface="+mn-cs"/>
              </a:defRPr>
            </a:pPr>
            <a:endParaRPr lang="et-EE"/>
          </a:p>
        </c:txPr>
        <c:crossAx val="122299520"/>
        <c:crosses val="autoZero"/>
        <c:auto val="1"/>
        <c:lblAlgn val="ctr"/>
        <c:lblOffset val="100"/>
        <c:noMultiLvlLbl val="0"/>
      </c:catAx>
      <c:valAx>
        <c:axId val="122299520"/>
        <c:scaling>
          <c:orientation val="minMax"/>
          <c:max val="4"/>
          <c:min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crossAx val="122285440"/>
        <c:crosses val="autoZero"/>
        <c:crossBetween val="between"/>
        <c:majorUnit val="1"/>
      </c:valAx>
      <c:spPr>
        <a:noFill/>
        <a:ln>
          <a:noFill/>
        </a:ln>
        <a:effectLst/>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0.75379032620922448"/>
          <c:y val="0.444925943742563"/>
          <c:w val="0.21573348331458583"/>
          <c:h val="7.1562565933277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YInterstate Light" panose="02000506000000020004" pitchFamily="2" charset="0"/>
              <a:ea typeface="+mn-ea"/>
              <a:cs typeface="+mn-cs"/>
            </a:defRPr>
          </a:pPr>
          <a:endParaRPr lang="et-EE"/>
        </a:p>
      </c:txPr>
    </c:legend>
    <c:plotVisOnly val="1"/>
    <c:dispBlanksAs val="gap"/>
    <c:showDLblsOverMax val="0"/>
  </c:chart>
  <c:spPr>
    <a:solidFill>
      <a:schemeClr val="bg1"/>
    </a:solidFill>
    <a:ln w="9525" cap="flat" cmpd="sng" algn="ctr">
      <a:noFill/>
      <a:round/>
    </a:ln>
    <a:effectLst/>
  </c:spPr>
  <c:txPr>
    <a:bodyPr/>
    <a:lstStyle/>
    <a:p>
      <a:pPr>
        <a:defRPr>
          <a:latin typeface="EYInterstate Light" panose="02000506000000020004" pitchFamily="2" charset="0"/>
        </a:defRPr>
      </a:pPr>
      <a:endParaRPr lang="et-EE"/>
    </a:p>
  </c:txPr>
  <c:printSettings>
    <c:headerFooter/>
    <c:pageMargins b="0.75000000000000056" l="0.70000000000000051" r="0.70000000000000051" t="0.75000000000000056" header="0.30000000000000027" footer="0.30000000000000027"/>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EYInterstate Light" panose="02000506000000020004" pitchFamily="2" charset="0"/>
                <a:ea typeface="+mn-ea"/>
                <a:cs typeface="+mn-cs"/>
              </a:defRPr>
            </a:pPr>
            <a:r>
              <a:rPr lang="et-EE" sz="1000" b="1"/>
              <a:t>Eesmärgi E2 hinnangud</a:t>
            </a:r>
          </a:p>
        </c:rich>
      </c:tx>
      <c:overlay val="0"/>
      <c:spPr>
        <a:noFill/>
        <a:ln>
          <a:noFill/>
        </a:ln>
        <a:effectLst/>
      </c:spPr>
    </c:title>
    <c:autoTitleDeleted val="0"/>
    <c:plotArea>
      <c:layout>
        <c:manualLayout>
          <c:layoutTarget val="inner"/>
          <c:xMode val="edge"/>
          <c:yMode val="edge"/>
          <c:x val="7.116190476190476E-2"/>
          <c:y val="0.13719185423365468"/>
          <c:w val="0.91119985001874826"/>
          <c:h val="0.69294748124330163"/>
        </c:manualLayout>
      </c:layout>
      <c:lineChart>
        <c:grouping val="standard"/>
        <c:varyColors val="0"/>
        <c:ser>
          <c:idx val="0"/>
          <c:order val="0"/>
          <c:tx>
            <c:strRef>
              <c:f>'7 LPP raport_hinnangud'!$J$8</c:f>
              <c:strCache>
                <c:ptCount val="1"/>
                <c:pt idx="0">
                  <c:v>3,5 - 4,0</c:v>
                </c:pt>
              </c:strCache>
            </c:strRef>
          </c:tx>
          <c:spPr>
            <a:ln w="28575" cap="rnd">
              <a:noFill/>
              <a:round/>
            </a:ln>
            <a:effectLst/>
          </c:spPr>
          <c:marker>
            <c:symbol val="square"/>
            <c:size val="9"/>
            <c:spPr>
              <a:solidFill>
                <a:srgbClr val="33CC33"/>
              </a:solidFill>
              <a:ln w="9525">
                <a:noFill/>
              </a:ln>
              <a:effectLst/>
            </c:spPr>
          </c:marker>
          <c:cat>
            <c:multiLvlStrRef>
              <c:f>('7 LPP raport_hinnangud'!$H$25:$I$29,'7 LPP raport_hinnangud'!$H$31:$I$31,'7 LPP raport_hinnangud'!$H$33:$I$34)</c:f>
              <c:multiLvlStrCache>
                <c:ptCount val="8"/>
                <c:lvl>
                  <c:pt idx="0">
                    <c:v>i2.1.2</c:v>
                  </c:pt>
                  <c:pt idx="1">
                    <c:v>i2.1.3</c:v>
                  </c:pt>
                  <c:pt idx="2">
                    <c:v>i2.1.4</c:v>
                  </c:pt>
                  <c:pt idx="3">
                    <c:v>i2.1.5</c:v>
                  </c:pt>
                  <c:pt idx="4">
                    <c:v>i2.1.6</c:v>
                  </c:pt>
                  <c:pt idx="5">
                    <c:v>i2.2.1</c:v>
                  </c:pt>
                  <c:pt idx="6">
                    <c:v>i2.3.1</c:v>
                  </c:pt>
                  <c:pt idx="7">
                    <c:v>i2.3.2</c:v>
                  </c:pt>
                </c:lvl>
                <c:lvl>
                  <c:pt idx="0">
                    <c:v>E2.1</c:v>
                  </c:pt>
                  <c:pt idx="5">
                    <c:v>E2.2</c:v>
                  </c:pt>
                  <c:pt idx="6">
                    <c:v>E2.3</c:v>
                  </c:pt>
                </c:lvl>
              </c:multiLvlStrCache>
            </c:multiLvlStrRef>
          </c:cat>
          <c:val>
            <c:numRef>
              <c:f>('7 LPP raport_hinnangud'!$J$25:$J$29,'7 LPP raport_hinnangud'!$J$31,'7 LPP raport_hinnangud'!$J$33:$J$34)</c:f>
              <c:numCache>
                <c:formatCode>General</c:formatCode>
                <c:ptCount val="8"/>
                <c:pt idx="0">
                  <c:v>4</c:v>
                </c:pt>
                <c:pt idx="1">
                  <c:v>4</c:v>
                </c:pt>
                <c:pt idx="2">
                  <c:v>4</c:v>
                </c:pt>
                <c:pt idx="3">
                  <c:v>4</c:v>
                </c:pt>
                <c:pt idx="4">
                  <c:v>4</c:v>
                </c:pt>
                <c:pt idx="5">
                  <c:v>4</c:v>
                </c:pt>
                <c:pt idx="6">
                  <c:v>3.5</c:v>
                </c:pt>
                <c:pt idx="7">
                  <c:v>4</c:v>
                </c:pt>
              </c:numCache>
            </c:numRef>
          </c:val>
          <c:smooth val="0"/>
        </c:ser>
        <c:ser>
          <c:idx val="1"/>
          <c:order val="1"/>
          <c:tx>
            <c:strRef>
              <c:f>'7 LPP raport_hinnangud'!$K$8</c:f>
              <c:strCache>
                <c:ptCount val="1"/>
                <c:pt idx="0">
                  <c:v>2,5 - 3,5</c:v>
                </c:pt>
              </c:strCache>
            </c:strRef>
          </c:tx>
          <c:spPr>
            <a:ln w="28575" cap="rnd">
              <a:noFill/>
              <a:round/>
            </a:ln>
            <a:effectLst/>
          </c:spPr>
          <c:marker>
            <c:symbol val="square"/>
            <c:size val="9"/>
            <c:spPr>
              <a:solidFill>
                <a:srgbClr val="9FEF99"/>
              </a:solidFill>
              <a:ln w="9525">
                <a:noFill/>
              </a:ln>
              <a:effectLst/>
            </c:spPr>
          </c:marker>
          <c:cat>
            <c:multiLvlStrRef>
              <c:f>('7 LPP raport_hinnangud'!$H$25:$I$29,'7 LPP raport_hinnangud'!$H$31:$I$31,'7 LPP raport_hinnangud'!$H$33:$I$34)</c:f>
              <c:multiLvlStrCache>
                <c:ptCount val="8"/>
                <c:lvl>
                  <c:pt idx="0">
                    <c:v>i2.1.2</c:v>
                  </c:pt>
                  <c:pt idx="1">
                    <c:v>i2.1.3</c:v>
                  </c:pt>
                  <c:pt idx="2">
                    <c:v>i2.1.4</c:v>
                  </c:pt>
                  <c:pt idx="3">
                    <c:v>i2.1.5</c:v>
                  </c:pt>
                  <c:pt idx="4">
                    <c:v>i2.1.6</c:v>
                  </c:pt>
                  <c:pt idx="5">
                    <c:v>i2.2.1</c:v>
                  </c:pt>
                  <c:pt idx="6">
                    <c:v>i2.3.1</c:v>
                  </c:pt>
                  <c:pt idx="7">
                    <c:v>i2.3.2</c:v>
                  </c:pt>
                </c:lvl>
                <c:lvl>
                  <c:pt idx="0">
                    <c:v>E2.1</c:v>
                  </c:pt>
                  <c:pt idx="5">
                    <c:v>E2.2</c:v>
                  </c:pt>
                  <c:pt idx="6">
                    <c:v>E2.3</c:v>
                  </c:pt>
                </c:lvl>
              </c:multiLvlStrCache>
            </c:multiLvlStrRef>
          </c:cat>
          <c:val>
            <c:numRef>
              <c:f>('7 LPP raport_hinnangud'!$K$25:$K$29,'7 LPP raport_hinnangud'!$K$31,'7 LPP raport_hinnangud'!$K$33:$K$34)</c:f>
              <c:numCache>
                <c:formatCode>General</c:formatCode>
                <c:ptCount val="8"/>
                <c:pt idx="0">
                  <c:v>0</c:v>
                </c:pt>
                <c:pt idx="1">
                  <c:v>0</c:v>
                </c:pt>
                <c:pt idx="2">
                  <c:v>0</c:v>
                </c:pt>
                <c:pt idx="3">
                  <c:v>0</c:v>
                </c:pt>
                <c:pt idx="4">
                  <c:v>0</c:v>
                </c:pt>
                <c:pt idx="5">
                  <c:v>0</c:v>
                </c:pt>
                <c:pt idx="6">
                  <c:v>0</c:v>
                </c:pt>
                <c:pt idx="7">
                  <c:v>0</c:v>
                </c:pt>
              </c:numCache>
            </c:numRef>
          </c:val>
          <c:smooth val="0"/>
        </c:ser>
        <c:ser>
          <c:idx val="2"/>
          <c:order val="2"/>
          <c:tx>
            <c:strRef>
              <c:f>'7 LPP raport_hinnangud'!$L$8</c:f>
              <c:strCache>
                <c:ptCount val="1"/>
                <c:pt idx="0">
                  <c:v>1,5 - 2,5</c:v>
                </c:pt>
              </c:strCache>
            </c:strRef>
          </c:tx>
          <c:spPr>
            <a:ln w="28575" cap="rnd">
              <a:noFill/>
              <a:round/>
            </a:ln>
            <a:effectLst/>
          </c:spPr>
          <c:marker>
            <c:symbol val="square"/>
            <c:size val="9"/>
            <c:spPr>
              <a:solidFill>
                <a:srgbClr val="E6A48A"/>
              </a:solidFill>
              <a:ln w="9525">
                <a:noFill/>
              </a:ln>
              <a:effectLst/>
            </c:spPr>
          </c:marker>
          <c:cat>
            <c:multiLvlStrRef>
              <c:f>('7 LPP raport_hinnangud'!$H$25:$I$29,'7 LPP raport_hinnangud'!$H$31:$I$31,'7 LPP raport_hinnangud'!$H$33:$I$34)</c:f>
              <c:multiLvlStrCache>
                <c:ptCount val="8"/>
                <c:lvl>
                  <c:pt idx="0">
                    <c:v>i2.1.2</c:v>
                  </c:pt>
                  <c:pt idx="1">
                    <c:v>i2.1.3</c:v>
                  </c:pt>
                  <c:pt idx="2">
                    <c:v>i2.1.4</c:v>
                  </c:pt>
                  <c:pt idx="3">
                    <c:v>i2.1.5</c:v>
                  </c:pt>
                  <c:pt idx="4">
                    <c:v>i2.1.6</c:v>
                  </c:pt>
                  <c:pt idx="5">
                    <c:v>i2.2.1</c:v>
                  </c:pt>
                  <c:pt idx="6">
                    <c:v>i2.3.1</c:v>
                  </c:pt>
                  <c:pt idx="7">
                    <c:v>i2.3.2</c:v>
                  </c:pt>
                </c:lvl>
                <c:lvl>
                  <c:pt idx="0">
                    <c:v>E2.1</c:v>
                  </c:pt>
                  <c:pt idx="5">
                    <c:v>E2.2</c:v>
                  </c:pt>
                  <c:pt idx="6">
                    <c:v>E2.3</c:v>
                  </c:pt>
                </c:lvl>
              </c:multiLvlStrCache>
            </c:multiLvlStrRef>
          </c:cat>
          <c:val>
            <c:numRef>
              <c:f>('7 LPP raport_hinnangud'!$L$25:$L$29,'7 LPP raport_hinnangud'!$L$31,'7 LPP raport_hinnangud'!$L$33:$L$34)</c:f>
              <c:numCache>
                <c:formatCode>General</c:formatCode>
                <c:ptCount val="8"/>
                <c:pt idx="0">
                  <c:v>0</c:v>
                </c:pt>
                <c:pt idx="1">
                  <c:v>0</c:v>
                </c:pt>
                <c:pt idx="2">
                  <c:v>0</c:v>
                </c:pt>
                <c:pt idx="3">
                  <c:v>0</c:v>
                </c:pt>
                <c:pt idx="4">
                  <c:v>0</c:v>
                </c:pt>
                <c:pt idx="5">
                  <c:v>0</c:v>
                </c:pt>
                <c:pt idx="6">
                  <c:v>0</c:v>
                </c:pt>
                <c:pt idx="7">
                  <c:v>0</c:v>
                </c:pt>
              </c:numCache>
            </c:numRef>
          </c:val>
          <c:smooth val="0"/>
        </c:ser>
        <c:ser>
          <c:idx val="3"/>
          <c:order val="3"/>
          <c:tx>
            <c:strRef>
              <c:f>'7 LPP raport_hinnangud'!$M$8</c:f>
              <c:strCache>
                <c:ptCount val="1"/>
                <c:pt idx="0">
                  <c:v>1 - 1,5</c:v>
                </c:pt>
              </c:strCache>
            </c:strRef>
          </c:tx>
          <c:spPr>
            <a:ln w="25400" cap="rnd">
              <a:noFill/>
              <a:round/>
            </a:ln>
            <a:effectLst/>
          </c:spPr>
          <c:marker>
            <c:symbol val="square"/>
            <c:size val="9"/>
            <c:spPr>
              <a:solidFill>
                <a:srgbClr val="FF3300"/>
              </a:solidFill>
              <a:ln w="9525">
                <a:noFill/>
              </a:ln>
              <a:effectLst/>
            </c:spPr>
          </c:marker>
          <c:cat>
            <c:multiLvlStrRef>
              <c:f>('7 LPP raport_hinnangud'!$H$25:$I$29,'7 LPP raport_hinnangud'!$H$31:$I$31,'7 LPP raport_hinnangud'!$H$33:$I$34)</c:f>
              <c:multiLvlStrCache>
                <c:ptCount val="8"/>
                <c:lvl>
                  <c:pt idx="0">
                    <c:v>i2.1.2</c:v>
                  </c:pt>
                  <c:pt idx="1">
                    <c:v>i2.1.3</c:v>
                  </c:pt>
                  <c:pt idx="2">
                    <c:v>i2.1.4</c:v>
                  </c:pt>
                  <c:pt idx="3">
                    <c:v>i2.1.5</c:v>
                  </c:pt>
                  <c:pt idx="4">
                    <c:v>i2.1.6</c:v>
                  </c:pt>
                  <c:pt idx="5">
                    <c:v>i2.2.1</c:v>
                  </c:pt>
                  <c:pt idx="6">
                    <c:v>i2.3.1</c:v>
                  </c:pt>
                  <c:pt idx="7">
                    <c:v>i2.3.2</c:v>
                  </c:pt>
                </c:lvl>
                <c:lvl>
                  <c:pt idx="0">
                    <c:v>E2.1</c:v>
                  </c:pt>
                  <c:pt idx="5">
                    <c:v>E2.2</c:v>
                  </c:pt>
                  <c:pt idx="6">
                    <c:v>E2.3</c:v>
                  </c:pt>
                </c:lvl>
              </c:multiLvlStrCache>
            </c:multiLvlStrRef>
          </c:cat>
          <c:val>
            <c:numRef>
              <c:f>('7 LPP raport_hinnangud'!$M$25:$M$29,'7 LPP raport_hinnangud'!$M$31,'7 LPP raport_hinnangud'!$M$33:$M$34)</c:f>
              <c:numCache>
                <c:formatCode>General</c:formatCode>
                <c:ptCount val="8"/>
                <c:pt idx="0">
                  <c:v>0</c:v>
                </c:pt>
                <c:pt idx="1">
                  <c:v>0</c:v>
                </c:pt>
                <c:pt idx="2">
                  <c:v>0</c:v>
                </c:pt>
                <c:pt idx="3">
                  <c:v>0</c:v>
                </c:pt>
                <c:pt idx="4">
                  <c:v>0</c:v>
                </c:pt>
                <c:pt idx="5">
                  <c:v>0</c:v>
                </c:pt>
                <c:pt idx="6">
                  <c:v>0</c:v>
                </c:pt>
                <c:pt idx="7">
                  <c:v>0</c:v>
                </c:pt>
              </c:numCache>
            </c:numRef>
          </c:val>
          <c:smooth val="0"/>
        </c:ser>
        <c:ser>
          <c:idx val="4"/>
          <c:order val="4"/>
          <c:tx>
            <c:v>Eesmärgi keskmine</c:v>
          </c:tx>
          <c:spPr>
            <a:ln w="25400" cap="rnd">
              <a:solidFill>
                <a:schemeClr val="bg1">
                  <a:lumMod val="50000"/>
                </a:schemeClr>
              </a:solidFill>
              <a:round/>
            </a:ln>
            <a:effectLst/>
          </c:spPr>
          <c:marker>
            <c:symbol val="none"/>
          </c:marker>
          <c:cat>
            <c:multiLvlStrRef>
              <c:f>('7 LPP raport_hinnangud'!$H$25:$I$29,'7 LPP raport_hinnangud'!$H$31:$I$31,'7 LPP raport_hinnangud'!$H$33:$I$34)</c:f>
              <c:multiLvlStrCache>
                <c:ptCount val="8"/>
                <c:lvl>
                  <c:pt idx="0">
                    <c:v>i2.1.2</c:v>
                  </c:pt>
                  <c:pt idx="1">
                    <c:v>i2.1.3</c:v>
                  </c:pt>
                  <c:pt idx="2">
                    <c:v>i2.1.4</c:v>
                  </c:pt>
                  <c:pt idx="3">
                    <c:v>i2.1.5</c:v>
                  </c:pt>
                  <c:pt idx="4">
                    <c:v>i2.1.6</c:v>
                  </c:pt>
                  <c:pt idx="5">
                    <c:v>i2.2.1</c:v>
                  </c:pt>
                  <c:pt idx="6">
                    <c:v>i2.3.1</c:v>
                  </c:pt>
                  <c:pt idx="7">
                    <c:v>i2.3.2</c:v>
                  </c:pt>
                </c:lvl>
                <c:lvl>
                  <c:pt idx="0">
                    <c:v>E2.1</c:v>
                  </c:pt>
                  <c:pt idx="5">
                    <c:v>E2.2</c:v>
                  </c:pt>
                  <c:pt idx="6">
                    <c:v>E2.3</c:v>
                  </c:pt>
                </c:lvl>
              </c:multiLvlStrCache>
            </c:multiLvlStrRef>
          </c:cat>
          <c:val>
            <c:numRef>
              <c:f>('7 LPP raport_hinnangud'!$N$25:$N$29,'7 LPP raport_hinnangud'!$N$31,'7 LPP raport_hinnangud'!$N$33:$N$34)</c:f>
              <c:numCache>
                <c:formatCode>0.000</c:formatCode>
                <c:ptCount val="8"/>
                <c:pt idx="0">
                  <c:v>3.9166666666666665</c:v>
                </c:pt>
                <c:pt idx="1">
                  <c:v>3.9166666666666665</c:v>
                </c:pt>
                <c:pt idx="2">
                  <c:v>3.9166666666666665</c:v>
                </c:pt>
                <c:pt idx="3">
                  <c:v>3.9166666666666665</c:v>
                </c:pt>
                <c:pt idx="4">
                  <c:v>3.9166666666666665</c:v>
                </c:pt>
                <c:pt idx="5">
                  <c:v>3.9166666666666665</c:v>
                </c:pt>
                <c:pt idx="6">
                  <c:v>3.9166666666666665</c:v>
                </c:pt>
                <c:pt idx="7">
                  <c:v>3.9166666666666665</c:v>
                </c:pt>
              </c:numCache>
            </c:numRef>
          </c:val>
          <c:smooth val="0"/>
        </c:ser>
        <c:dLbls>
          <c:showLegendKey val="0"/>
          <c:showVal val="0"/>
          <c:showCatName val="0"/>
          <c:showSerName val="0"/>
          <c:showPercent val="0"/>
          <c:showBubbleSize val="0"/>
        </c:dLbls>
        <c:marker val="1"/>
        <c:smooth val="0"/>
        <c:axId val="122353536"/>
        <c:axId val="119743616"/>
      </c:lineChart>
      <c:catAx>
        <c:axId val="1223535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EYInterstate Light" panose="02000506000000020004" pitchFamily="2" charset="0"/>
                <a:ea typeface="+mn-ea"/>
                <a:cs typeface="+mn-cs"/>
              </a:defRPr>
            </a:pPr>
            <a:endParaRPr lang="et-EE"/>
          </a:p>
        </c:txPr>
        <c:crossAx val="119743616"/>
        <c:crosses val="autoZero"/>
        <c:auto val="1"/>
        <c:lblAlgn val="ctr"/>
        <c:lblOffset val="100"/>
        <c:noMultiLvlLbl val="0"/>
      </c:catAx>
      <c:valAx>
        <c:axId val="119743616"/>
        <c:scaling>
          <c:orientation val="minMax"/>
          <c:max val="4"/>
          <c:min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crossAx val="122353536"/>
        <c:crosses val="autoZero"/>
        <c:crossBetween val="between"/>
        <c:majorUnit val="1"/>
      </c:valAx>
      <c:spPr>
        <a:noFill/>
        <a:ln>
          <a:noFill/>
        </a:ln>
        <a:effectLst/>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0.72140937382827164"/>
          <c:y val="0.50494737996978678"/>
          <c:w val="0.24620967379077621"/>
          <c:h val="7.1562565933277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YInterstate Light" panose="02000506000000020004" pitchFamily="2" charset="0"/>
              <a:ea typeface="+mn-ea"/>
              <a:cs typeface="+mn-cs"/>
            </a:defRPr>
          </a:pPr>
          <a:endParaRPr lang="et-EE"/>
        </a:p>
      </c:txPr>
    </c:legend>
    <c:plotVisOnly val="1"/>
    <c:dispBlanksAs val="gap"/>
    <c:showDLblsOverMax val="0"/>
  </c:chart>
  <c:spPr>
    <a:solidFill>
      <a:schemeClr val="bg1"/>
    </a:solidFill>
    <a:ln w="9525" cap="flat" cmpd="sng" algn="ctr">
      <a:noFill/>
      <a:round/>
    </a:ln>
    <a:effectLst/>
  </c:spPr>
  <c:txPr>
    <a:bodyPr/>
    <a:lstStyle/>
    <a:p>
      <a:pPr>
        <a:defRPr>
          <a:latin typeface="EYInterstate Light" panose="02000506000000020004" pitchFamily="2" charset="0"/>
        </a:defRPr>
      </a:pPr>
      <a:endParaRPr lang="et-EE"/>
    </a:p>
  </c:txPr>
  <c:printSettings>
    <c:headerFooter/>
    <c:pageMargins b="0.75000000000000056" l="0.70000000000000051" r="0.70000000000000051" t="0.75000000000000056" header="0.30000000000000027" footer="0.30000000000000027"/>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EYInterstate Light" panose="02000506000000020004" pitchFamily="2" charset="0"/>
                <a:ea typeface="+mn-ea"/>
                <a:cs typeface="+mn-cs"/>
              </a:defRPr>
            </a:pPr>
            <a:r>
              <a:rPr lang="et-EE" sz="1000" b="1"/>
              <a:t>Eesmärgi E3 hinnangud</a:t>
            </a:r>
          </a:p>
        </c:rich>
      </c:tx>
      <c:overlay val="0"/>
      <c:spPr>
        <a:noFill/>
        <a:ln>
          <a:noFill/>
        </a:ln>
        <a:effectLst/>
      </c:spPr>
    </c:title>
    <c:autoTitleDeleted val="0"/>
    <c:plotArea>
      <c:layout>
        <c:manualLayout>
          <c:layoutTarget val="inner"/>
          <c:xMode val="edge"/>
          <c:yMode val="edge"/>
          <c:x val="7.116190476190476E-2"/>
          <c:y val="0.13719185423365468"/>
          <c:w val="0.91119985001874826"/>
          <c:h val="0.69294748124330163"/>
        </c:manualLayout>
      </c:layout>
      <c:lineChart>
        <c:grouping val="standard"/>
        <c:varyColors val="0"/>
        <c:ser>
          <c:idx val="0"/>
          <c:order val="0"/>
          <c:tx>
            <c:strRef>
              <c:f>'7 LPP raport_hinnangud'!$J$8</c:f>
              <c:strCache>
                <c:ptCount val="1"/>
                <c:pt idx="0">
                  <c:v>3,5 - 4,0</c:v>
                </c:pt>
              </c:strCache>
            </c:strRef>
          </c:tx>
          <c:spPr>
            <a:ln w="28575" cap="rnd">
              <a:noFill/>
              <a:round/>
            </a:ln>
            <a:effectLst/>
          </c:spPr>
          <c:marker>
            <c:symbol val="square"/>
            <c:size val="9"/>
            <c:spPr>
              <a:solidFill>
                <a:srgbClr val="33CC33"/>
              </a:solidFill>
              <a:ln w="9525">
                <a:noFill/>
              </a:ln>
              <a:effectLst/>
            </c:spPr>
          </c:marker>
          <c:cat>
            <c:multiLvlStrRef>
              <c:f>('7 LPP raport_hinnangud'!$H$37:$I$37,'7 LPP raport_hinnangud'!$H$39:$I$47)</c:f>
              <c:multiLvlStrCache>
                <c:ptCount val="10"/>
                <c:lvl>
                  <c:pt idx="0">
                    <c:v>i3.1.1</c:v>
                  </c:pt>
                  <c:pt idx="1">
                    <c:v>i3.2.1</c:v>
                  </c:pt>
                  <c:pt idx="2">
                    <c:v>i3.2.2</c:v>
                  </c:pt>
                  <c:pt idx="3">
                    <c:v>i3.2.3</c:v>
                  </c:pt>
                  <c:pt idx="4">
                    <c:v>i3.2.4</c:v>
                  </c:pt>
                  <c:pt idx="5">
                    <c:v>i3.2.5</c:v>
                  </c:pt>
                  <c:pt idx="6">
                    <c:v>i3.2.6</c:v>
                  </c:pt>
                  <c:pt idx="7">
                    <c:v>i3.2.7</c:v>
                  </c:pt>
                  <c:pt idx="8">
                    <c:v>i3.2.8</c:v>
                  </c:pt>
                  <c:pt idx="9">
                    <c:v>i3.2.9</c:v>
                  </c:pt>
                </c:lvl>
                <c:lvl>
                  <c:pt idx="0">
                    <c:v>E3.1</c:v>
                  </c:pt>
                  <c:pt idx="1">
                    <c:v>E3.2</c:v>
                  </c:pt>
                </c:lvl>
              </c:multiLvlStrCache>
            </c:multiLvlStrRef>
          </c:cat>
          <c:val>
            <c:numRef>
              <c:f>('7 LPP raport_hinnangud'!$J$37,'7 LPP raport_hinnangud'!$J$39:$J$47)</c:f>
              <c:numCache>
                <c:formatCode>General</c:formatCode>
                <c:ptCount val="10"/>
                <c:pt idx="0">
                  <c:v>3.8333333333333335</c:v>
                </c:pt>
                <c:pt idx="1">
                  <c:v>0</c:v>
                </c:pt>
                <c:pt idx="2">
                  <c:v>0</c:v>
                </c:pt>
                <c:pt idx="3">
                  <c:v>0</c:v>
                </c:pt>
                <c:pt idx="4">
                  <c:v>0</c:v>
                </c:pt>
                <c:pt idx="5">
                  <c:v>0</c:v>
                </c:pt>
                <c:pt idx="6">
                  <c:v>0</c:v>
                </c:pt>
                <c:pt idx="7">
                  <c:v>0</c:v>
                </c:pt>
                <c:pt idx="8">
                  <c:v>0</c:v>
                </c:pt>
                <c:pt idx="9">
                  <c:v>0</c:v>
                </c:pt>
              </c:numCache>
            </c:numRef>
          </c:val>
          <c:smooth val="0"/>
        </c:ser>
        <c:ser>
          <c:idx val="1"/>
          <c:order val="1"/>
          <c:tx>
            <c:strRef>
              <c:f>'7 LPP raport_hinnangud'!$K$8</c:f>
              <c:strCache>
                <c:ptCount val="1"/>
                <c:pt idx="0">
                  <c:v>2,5 - 3,5</c:v>
                </c:pt>
              </c:strCache>
            </c:strRef>
          </c:tx>
          <c:spPr>
            <a:ln w="28575" cap="rnd">
              <a:noFill/>
              <a:round/>
            </a:ln>
            <a:effectLst/>
          </c:spPr>
          <c:marker>
            <c:symbol val="square"/>
            <c:size val="9"/>
            <c:spPr>
              <a:solidFill>
                <a:srgbClr val="9FEF99"/>
              </a:solidFill>
              <a:ln w="9525">
                <a:noFill/>
              </a:ln>
              <a:effectLst/>
            </c:spPr>
          </c:marker>
          <c:cat>
            <c:multiLvlStrRef>
              <c:f>('7 LPP raport_hinnangud'!$H$37:$I$37,'7 LPP raport_hinnangud'!$H$39:$I$47)</c:f>
              <c:multiLvlStrCache>
                <c:ptCount val="10"/>
                <c:lvl>
                  <c:pt idx="0">
                    <c:v>i3.1.1</c:v>
                  </c:pt>
                  <c:pt idx="1">
                    <c:v>i3.2.1</c:v>
                  </c:pt>
                  <c:pt idx="2">
                    <c:v>i3.2.2</c:v>
                  </c:pt>
                  <c:pt idx="3">
                    <c:v>i3.2.3</c:v>
                  </c:pt>
                  <c:pt idx="4">
                    <c:v>i3.2.4</c:v>
                  </c:pt>
                  <c:pt idx="5">
                    <c:v>i3.2.5</c:v>
                  </c:pt>
                  <c:pt idx="6">
                    <c:v>i3.2.6</c:v>
                  </c:pt>
                  <c:pt idx="7">
                    <c:v>i3.2.7</c:v>
                  </c:pt>
                  <c:pt idx="8">
                    <c:v>i3.2.8</c:v>
                  </c:pt>
                  <c:pt idx="9">
                    <c:v>i3.2.9</c:v>
                  </c:pt>
                </c:lvl>
                <c:lvl>
                  <c:pt idx="0">
                    <c:v>E3.1</c:v>
                  </c:pt>
                  <c:pt idx="1">
                    <c:v>E3.2</c:v>
                  </c:pt>
                </c:lvl>
              </c:multiLvlStrCache>
            </c:multiLvlStrRef>
          </c:cat>
          <c:val>
            <c:numRef>
              <c:f>('7 LPP raport_hinnangud'!$K$37,'7 LPP raport_hinnangud'!$K$39:$K$47)</c:f>
              <c:numCache>
                <c:formatCode>General</c:formatCode>
                <c:ptCount val="10"/>
                <c:pt idx="0">
                  <c:v>0</c:v>
                </c:pt>
                <c:pt idx="1">
                  <c:v>3</c:v>
                </c:pt>
                <c:pt idx="2">
                  <c:v>3</c:v>
                </c:pt>
                <c:pt idx="3">
                  <c:v>3</c:v>
                </c:pt>
                <c:pt idx="4">
                  <c:v>3</c:v>
                </c:pt>
                <c:pt idx="5">
                  <c:v>3</c:v>
                </c:pt>
                <c:pt idx="6">
                  <c:v>3</c:v>
                </c:pt>
                <c:pt idx="7">
                  <c:v>3</c:v>
                </c:pt>
                <c:pt idx="8">
                  <c:v>3</c:v>
                </c:pt>
                <c:pt idx="9">
                  <c:v>3</c:v>
                </c:pt>
              </c:numCache>
            </c:numRef>
          </c:val>
          <c:smooth val="0"/>
        </c:ser>
        <c:ser>
          <c:idx val="2"/>
          <c:order val="2"/>
          <c:tx>
            <c:strRef>
              <c:f>'7 LPP raport_hinnangud'!$L$8</c:f>
              <c:strCache>
                <c:ptCount val="1"/>
                <c:pt idx="0">
                  <c:v>1,5 - 2,5</c:v>
                </c:pt>
              </c:strCache>
            </c:strRef>
          </c:tx>
          <c:spPr>
            <a:ln w="28575" cap="rnd">
              <a:noFill/>
              <a:round/>
            </a:ln>
            <a:effectLst/>
          </c:spPr>
          <c:marker>
            <c:symbol val="square"/>
            <c:size val="9"/>
            <c:spPr>
              <a:solidFill>
                <a:srgbClr val="E6A48A"/>
              </a:solidFill>
              <a:ln w="9525">
                <a:noFill/>
              </a:ln>
              <a:effectLst/>
            </c:spPr>
          </c:marker>
          <c:cat>
            <c:multiLvlStrRef>
              <c:f>('7 LPP raport_hinnangud'!$H$37:$I$37,'7 LPP raport_hinnangud'!$H$39:$I$47)</c:f>
              <c:multiLvlStrCache>
                <c:ptCount val="10"/>
                <c:lvl>
                  <c:pt idx="0">
                    <c:v>i3.1.1</c:v>
                  </c:pt>
                  <c:pt idx="1">
                    <c:v>i3.2.1</c:v>
                  </c:pt>
                  <c:pt idx="2">
                    <c:v>i3.2.2</c:v>
                  </c:pt>
                  <c:pt idx="3">
                    <c:v>i3.2.3</c:v>
                  </c:pt>
                  <c:pt idx="4">
                    <c:v>i3.2.4</c:v>
                  </c:pt>
                  <c:pt idx="5">
                    <c:v>i3.2.5</c:v>
                  </c:pt>
                  <c:pt idx="6">
                    <c:v>i3.2.6</c:v>
                  </c:pt>
                  <c:pt idx="7">
                    <c:v>i3.2.7</c:v>
                  </c:pt>
                  <c:pt idx="8">
                    <c:v>i3.2.8</c:v>
                  </c:pt>
                  <c:pt idx="9">
                    <c:v>i3.2.9</c:v>
                  </c:pt>
                </c:lvl>
                <c:lvl>
                  <c:pt idx="0">
                    <c:v>E3.1</c:v>
                  </c:pt>
                  <c:pt idx="1">
                    <c:v>E3.2</c:v>
                  </c:pt>
                </c:lvl>
              </c:multiLvlStrCache>
            </c:multiLvlStrRef>
          </c:cat>
          <c:val>
            <c:numRef>
              <c:f>('7 LPP raport_hinnangud'!$L$37,'7 LPP raport_hinnangud'!$L$39:$L$47)</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3"/>
          <c:order val="3"/>
          <c:tx>
            <c:strRef>
              <c:f>'7 LPP raport_hinnangud'!$M$8</c:f>
              <c:strCache>
                <c:ptCount val="1"/>
                <c:pt idx="0">
                  <c:v>1 - 1,5</c:v>
                </c:pt>
              </c:strCache>
            </c:strRef>
          </c:tx>
          <c:spPr>
            <a:ln w="25400" cap="rnd">
              <a:noFill/>
              <a:round/>
            </a:ln>
            <a:effectLst/>
          </c:spPr>
          <c:marker>
            <c:symbol val="square"/>
            <c:size val="9"/>
            <c:spPr>
              <a:solidFill>
                <a:srgbClr val="FF3300"/>
              </a:solidFill>
              <a:ln w="9525">
                <a:noFill/>
              </a:ln>
              <a:effectLst/>
            </c:spPr>
          </c:marker>
          <c:cat>
            <c:multiLvlStrRef>
              <c:f>('7 LPP raport_hinnangud'!$H$37:$I$37,'7 LPP raport_hinnangud'!$H$39:$I$47)</c:f>
              <c:multiLvlStrCache>
                <c:ptCount val="10"/>
                <c:lvl>
                  <c:pt idx="0">
                    <c:v>i3.1.1</c:v>
                  </c:pt>
                  <c:pt idx="1">
                    <c:v>i3.2.1</c:v>
                  </c:pt>
                  <c:pt idx="2">
                    <c:v>i3.2.2</c:v>
                  </c:pt>
                  <c:pt idx="3">
                    <c:v>i3.2.3</c:v>
                  </c:pt>
                  <c:pt idx="4">
                    <c:v>i3.2.4</c:v>
                  </c:pt>
                  <c:pt idx="5">
                    <c:v>i3.2.5</c:v>
                  </c:pt>
                  <c:pt idx="6">
                    <c:v>i3.2.6</c:v>
                  </c:pt>
                  <c:pt idx="7">
                    <c:v>i3.2.7</c:v>
                  </c:pt>
                  <c:pt idx="8">
                    <c:v>i3.2.8</c:v>
                  </c:pt>
                  <c:pt idx="9">
                    <c:v>i3.2.9</c:v>
                  </c:pt>
                </c:lvl>
                <c:lvl>
                  <c:pt idx="0">
                    <c:v>E3.1</c:v>
                  </c:pt>
                  <c:pt idx="1">
                    <c:v>E3.2</c:v>
                  </c:pt>
                </c:lvl>
              </c:multiLvlStrCache>
            </c:multiLvlStrRef>
          </c:cat>
          <c:val>
            <c:numRef>
              <c:f>('7 LPP raport_hinnangud'!$M$37,'7 LPP raport_hinnangud'!$M$39:$M$47)</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4"/>
          <c:order val="4"/>
          <c:tx>
            <c:v>Eesmärgi keskmine</c:v>
          </c:tx>
          <c:spPr>
            <a:ln w="25400" cap="rnd">
              <a:solidFill>
                <a:schemeClr val="bg1">
                  <a:lumMod val="50000"/>
                </a:schemeClr>
              </a:solidFill>
              <a:round/>
            </a:ln>
            <a:effectLst/>
          </c:spPr>
          <c:marker>
            <c:symbol val="none"/>
          </c:marker>
          <c:cat>
            <c:multiLvlStrRef>
              <c:f>('7 LPP raport_hinnangud'!$H$37:$I$37,'7 LPP raport_hinnangud'!$H$39:$I$47)</c:f>
              <c:multiLvlStrCache>
                <c:ptCount val="10"/>
                <c:lvl>
                  <c:pt idx="0">
                    <c:v>i3.1.1</c:v>
                  </c:pt>
                  <c:pt idx="1">
                    <c:v>i3.2.1</c:v>
                  </c:pt>
                  <c:pt idx="2">
                    <c:v>i3.2.2</c:v>
                  </c:pt>
                  <c:pt idx="3">
                    <c:v>i3.2.3</c:v>
                  </c:pt>
                  <c:pt idx="4">
                    <c:v>i3.2.4</c:v>
                  </c:pt>
                  <c:pt idx="5">
                    <c:v>i3.2.5</c:v>
                  </c:pt>
                  <c:pt idx="6">
                    <c:v>i3.2.6</c:v>
                  </c:pt>
                  <c:pt idx="7">
                    <c:v>i3.2.7</c:v>
                  </c:pt>
                  <c:pt idx="8">
                    <c:v>i3.2.8</c:v>
                  </c:pt>
                  <c:pt idx="9">
                    <c:v>i3.2.9</c:v>
                  </c:pt>
                </c:lvl>
                <c:lvl>
                  <c:pt idx="0">
                    <c:v>E3.1</c:v>
                  </c:pt>
                  <c:pt idx="1">
                    <c:v>E3.2</c:v>
                  </c:pt>
                </c:lvl>
              </c:multiLvlStrCache>
            </c:multiLvlStrRef>
          </c:cat>
          <c:val>
            <c:numRef>
              <c:f>('7 LPP raport_hinnangud'!$N$37,'7 LPP raport_hinnangud'!$N$39:$N$47)</c:f>
              <c:numCache>
                <c:formatCode>0.000</c:formatCode>
                <c:ptCount val="10"/>
                <c:pt idx="0">
                  <c:v>3.416666666666667</c:v>
                </c:pt>
                <c:pt idx="1">
                  <c:v>3.416666666666667</c:v>
                </c:pt>
                <c:pt idx="2">
                  <c:v>3.416666666666667</c:v>
                </c:pt>
                <c:pt idx="3">
                  <c:v>3.416666666666667</c:v>
                </c:pt>
                <c:pt idx="4">
                  <c:v>3.416666666666667</c:v>
                </c:pt>
                <c:pt idx="5">
                  <c:v>3.416666666666667</c:v>
                </c:pt>
                <c:pt idx="6">
                  <c:v>3.416666666666667</c:v>
                </c:pt>
                <c:pt idx="7">
                  <c:v>3.416666666666667</c:v>
                </c:pt>
                <c:pt idx="8">
                  <c:v>3.416666666666667</c:v>
                </c:pt>
                <c:pt idx="9">
                  <c:v>3.416666666666667</c:v>
                </c:pt>
              </c:numCache>
            </c:numRef>
          </c:val>
          <c:smooth val="0"/>
        </c:ser>
        <c:dLbls>
          <c:showLegendKey val="0"/>
          <c:showVal val="0"/>
          <c:showCatName val="0"/>
          <c:showSerName val="0"/>
          <c:showPercent val="0"/>
          <c:showBubbleSize val="0"/>
        </c:dLbls>
        <c:marker val="1"/>
        <c:smooth val="0"/>
        <c:axId val="119799168"/>
        <c:axId val="122365056"/>
      </c:lineChart>
      <c:catAx>
        <c:axId val="1197991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EYInterstate Light" panose="02000506000000020004" pitchFamily="2" charset="0"/>
                <a:ea typeface="+mn-ea"/>
                <a:cs typeface="+mn-cs"/>
              </a:defRPr>
            </a:pPr>
            <a:endParaRPr lang="et-EE"/>
          </a:p>
        </c:txPr>
        <c:crossAx val="122365056"/>
        <c:crosses val="autoZero"/>
        <c:auto val="1"/>
        <c:lblAlgn val="ctr"/>
        <c:lblOffset val="100"/>
        <c:noMultiLvlLbl val="0"/>
      </c:catAx>
      <c:valAx>
        <c:axId val="122365056"/>
        <c:scaling>
          <c:orientation val="minMax"/>
          <c:max val="4"/>
          <c:min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crossAx val="119799168"/>
        <c:crosses val="autoZero"/>
        <c:crossBetween val="between"/>
        <c:majorUnit val="1"/>
      </c:valAx>
      <c:spPr>
        <a:noFill/>
        <a:ln>
          <a:noFill/>
        </a:ln>
        <a:effectLst/>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0.74045699287589062"/>
          <c:y val="0.50494737996978678"/>
          <c:w val="0.22716205474315707"/>
          <c:h val="7.1562565933277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YInterstate Light" panose="02000506000000020004" pitchFamily="2" charset="0"/>
              <a:ea typeface="+mn-ea"/>
              <a:cs typeface="+mn-cs"/>
            </a:defRPr>
          </a:pPr>
          <a:endParaRPr lang="et-EE"/>
        </a:p>
      </c:txPr>
    </c:legend>
    <c:plotVisOnly val="1"/>
    <c:dispBlanksAs val="gap"/>
    <c:showDLblsOverMax val="0"/>
  </c:chart>
  <c:spPr>
    <a:solidFill>
      <a:schemeClr val="bg1"/>
    </a:solidFill>
    <a:ln w="9525" cap="flat" cmpd="sng" algn="ctr">
      <a:noFill/>
      <a:round/>
    </a:ln>
    <a:effectLst/>
  </c:spPr>
  <c:txPr>
    <a:bodyPr/>
    <a:lstStyle/>
    <a:p>
      <a:pPr>
        <a:defRPr>
          <a:latin typeface="EYInterstate Light" panose="02000506000000020004" pitchFamily="2" charset="0"/>
        </a:defRPr>
      </a:pPr>
      <a:endParaRPr lang="et-EE"/>
    </a:p>
  </c:txPr>
  <c:printSettings>
    <c:headerFooter/>
    <c:pageMargins b="0.75000000000000056" l="0.70000000000000051" r="0.70000000000000051" t="0.75000000000000056" header="0.30000000000000027" footer="0.30000000000000027"/>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EYInterstate Light" panose="02000506000000020004" pitchFamily="2" charset="0"/>
                <a:ea typeface="+mn-ea"/>
                <a:cs typeface="+mn-cs"/>
              </a:defRPr>
            </a:pPr>
            <a:r>
              <a:rPr lang="et-EE" sz="1000" b="1"/>
              <a:t>Eesmärgi E3 hinnangud</a:t>
            </a:r>
          </a:p>
        </c:rich>
      </c:tx>
      <c:overlay val="0"/>
      <c:spPr>
        <a:noFill/>
        <a:ln>
          <a:noFill/>
        </a:ln>
        <a:effectLst/>
      </c:spPr>
    </c:title>
    <c:autoTitleDeleted val="0"/>
    <c:plotArea>
      <c:layout>
        <c:manualLayout>
          <c:layoutTarget val="inner"/>
          <c:xMode val="edge"/>
          <c:yMode val="edge"/>
          <c:x val="7.116190476190476E-2"/>
          <c:y val="0.13719185423365468"/>
          <c:w val="0.91119985001874826"/>
          <c:h val="0.69294748124330163"/>
        </c:manualLayout>
      </c:layout>
      <c:lineChart>
        <c:grouping val="standard"/>
        <c:varyColors val="0"/>
        <c:ser>
          <c:idx val="0"/>
          <c:order val="0"/>
          <c:tx>
            <c:strRef>
              <c:f>'7 LPP raport_hinnangud'!$J$8</c:f>
              <c:strCache>
                <c:ptCount val="1"/>
                <c:pt idx="0">
                  <c:v>3,5 - 4,0</c:v>
                </c:pt>
              </c:strCache>
            </c:strRef>
          </c:tx>
          <c:spPr>
            <a:ln w="28575" cap="rnd">
              <a:noFill/>
              <a:round/>
            </a:ln>
            <a:effectLst/>
          </c:spPr>
          <c:marker>
            <c:symbol val="square"/>
            <c:size val="9"/>
            <c:spPr>
              <a:solidFill>
                <a:srgbClr val="33CC33"/>
              </a:solidFill>
              <a:ln w="9525">
                <a:noFill/>
              </a:ln>
              <a:effectLst/>
            </c:spPr>
          </c:marker>
          <c:cat>
            <c:multiLvlStrRef>
              <c:f>('7 LPP raport_hinnangud'!$H$50:$I$52,'7 LPP raport_hinnangud'!$H$54:$I$65)</c:f>
              <c:multiLvlStrCache>
                <c:ptCount val="15"/>
                <c:lvl>
                  <c:pt idx="0">
                    <c:v>i4.1.1</c:v>
                  </c:pt>
                  <c:pt idx="1">
                    <c:v>i4.1.2</c:v>
                  </c:pt>
                  <c:pt idx="2">
                    <c:v>i4.1.3</c:v>
                  </c:pt>
                  <c:pt idx="3">
                    <c:v>i4.2.1</c:v>
                  </c:pt>
                  <c:pt idx="4">
                    <c:v>i4.2.2</c:v>
                  </c:pt>
                  <c:pt idx="5">
                    <c:v>i4.2.3</c:v>
                  </c:pt>
                  <c:pt idx="6">
                    <c:v>i4.2.4</c:v>
                  </c:pt>
                  <c:pt idx="7">
                    <c:v>i4.2.5</c:v>
                  </c:pt>
                  <c:pt idx="8">
                    <c:v>i4.2.6</c:v>
                  </c:pt>
                  <c:pt idx="9">
                    <c:v>i4.2.7</c:v>
                  </c:pt>
                  <c:pt idx="10">
                    <c:v>i4.2.8</c:v>
                  </c:pt>
                  <c:pt idx="11">
                    <c:v>i4.2.9</c:v>
                  </c:pt>
                  <c:pt idx="12">
                    <c:v>i4.2.11</c:v>
                  </c:pt>
                  <c:pt idx="13">
                    <c:v>i4.2.12</c:v>
                  </c:pt>
                  <c:pt idx="14">
                    <c:v>i4.2.13</c:v>
                  </c:pt>
                </c:lvl>
                <c:lvl>
                  <c:pt idx="0">
                    <c:v>E4.1</c:v>
                  </c:pt>
                  <c:pt idx="3">
                    <c:v>E4.2</c:v>
                  </c:pt>
                </c:lvl>
              </c:multiLvlStrCache>
            </c:multiLvlStrRef>
          </c:cat>
          <c:val>
            <c:numRef>
              <c:f>('7 LPP raport_hinnangud'!$J$50:$J$52,'7 LPP raport_hinnangud'!$J$54:$J$65)</c:f>
              <c:numCache>
                <c:formatCode>General</c:formatCode>
                <c:ptCount val="15"/>
                <c:pt idx="0">
                  <c:v>0</c:v>
                </c:pt>
                <c:pt idx="1">
                  <c:v>4</c:v>
                </c:pt>
                <c:pt idx="2">
                  <c:v>0</c:v>
                </c:pt>
                <c:pt idx="3">
                  <c:v>4</c:v>
                </c:pt>
                <c:pt idx="4">
                  <c:v>4</c:v>
                </c:pt>
                <c:pt idx="5">
                  <c:v>4</c:v>
                </c:pt>
                <c:pt idx="6">
                  <c:v>4</c:v>
                </c:pt>
                <c:pt idx="7">
                  <c:v>0</c:v>
                </c:pt>
                <c:pt idx="8">
                  <c:v>0</c:v>
                </c:pt>
                <c:pt idx="9">
                  <c:v>0</c:v>
                </c:pt>
                <c:pt idx="10">
                  <c:v>0</c:v>
                </c:pt>
                <c:pt idx="11">
                  <c:v>0</c:v>
                </c:pt>
                <c:pt idx="12">
                  <c:v>4</c:v>
                </c:pt>
                <c:pt idx="13">
                  <c:v>4</c:v>
                </c:pt>
                <c:pt idx="14">
                  <c:v>0</c:v>
                </c:pt>
              </c:numCache>
            </c:numRef>
          </c:val>
          <c:smooth val="0"/>
        </c:ser>
        <c:ser>
          <c:idx val="1"/>
          <c:order val="1"/>
          <c:tx>
            <c:strRef>
              <c:f>'7 LPP raport_hinnangud'!$K$8</c:f>
              <c:strCache>
                <c:ptCount val="1"/>
                <c:pt idx="0">
                  <c:v>2,5 - 3,5</c:v>
                </c:pt>
              </c:strCache>
            </c:strRef>
          </c:tx>
          <c:spPr>
            <a:ln w="28575" cap="rnd">
              <a:noFill/>
              <a:round/>
            </a:ln>
            <a:effectLst/>
          </c:spPr>
          <c:marker>
            <c:symbol val="square"/>
            <c:size val="9"/>
            <c:spPr>
              <a:solidFill>
                <a:srgbClr val="9FEF99"/>
              </a:solidFill>
              <a:ln w="9525">
                <a:noFill/>
              </a:ln>
              <a:effectLst/>
            </c:spPr>
          </c:marker>
          <c:cat>
            <c:multiLvlStrRef>
              <c:f>('7 LPP raport_hinnangud'!$H$50:$I$52,'7 LPP raport_hinnangud'!$H$54:$I$65)</c:f>
              <c:multiLvlStrCache>
                <c:ptCount val="15"/>
                <c:lvl>
                  <c:pt idx="0">
                    <c:v>i4.1.1</c:v>
                  </c:pt>
                  <c:pt idx="1">
                    <c:v>i4.1.2</c:v>
                  </c:pt>
                  <c:pt idx="2">
                    <c:v>i4.1.3</c:v>
                  </c:pt>
                  <c:pt idx="3">
                    <c:v>i4.2.1</c:v>
                  </c:pt>
                  <c:pt idx="4">
                    <c:v>i4.2.2</c:v>
                  </c:pt>
                  <c:pt idx="5">
                    <c:v>i4.2.3</c:v>
                  </c:pt>
                  <c:pt idx="6">
                    <c:v>i4.2.4</c:v>
                  </c:pt>
                  <c:pt idx="7">
                    <c:v>i4.2.5</c:v>
                  </c:pt>
                  <c:pt idx="8">
                    <c:v>i4.2.6</c:v>
                  </c:pt>
                  <c:pt idx="9">
                    <c:v>i4.2.7</c:v>
                  </c:pt>
                  <c:pt idx="10">
                    <c:v>i4.2.8</c:v>
                  </c:pt>
                  <c:pt idx="11">
                    <c:v>i4.2.9</c:v>
                  </c:pt>
                  <c:pt idx="12">
                    <c:v>i4.2.11</c:v>
                  </c:pt>
                  <c:pt idx="13">
                    <c:v>i4.2.12</c:v>
                  </c:pt>
                  <c:pt idx="14">
                    <c:v>i4.2.13</c:v>
                  </c:pt>
                </c:lvl>
                <c:lvl>
                  <c:pt idx="0">
                    <c:v>E4.1</c:v>
                  </c:pt>
                  <c:pt idx="3">
                    <c:v>E4.2</c:v>
                  </c:pt>
                </c:lvl>
              </c:multiLvlStrCache>
            </c:multiLvlStrRef>
          </c:cat>
          <c:val>
            <c:numRef>
              <c:f>('7 LPP raport_hinnangud'!$K$50:$K$52,'7 LPP raport_hinnangud'!$K$54:$K$65)</c:f>
              <c:numCache>
                <c:formatCode>General</c:formatCode>
                <c:ptCount val="15"/>
                <c:pt idx="0">
                  <c:v>3</c:v>
                </c:pt>
                <c:pt idx="1">
                  <c:v>0</c:v>
                </c:pt>
                <c:pt idx="2">
                  <c:v>3</c:v>
                </c:pt>
                <c:pt idx="3">
                  <c:v>0</c:v>
                </c:pt>
                <c:pt idx="4">
                  <c:v>0</c:v>
                </c:pt>
                <c:pt idx="5">
                  <c:v>0</c:v>
                </c:pt>
                <c:pt idx="6">
                  <c:v>0</c:v>
                </c:pt>
                <c:pt idx="7">
                  <c:v>3</c:v>
                </c:pt>
                <c:pt idx="8">
                  <c:v>3</c:v>
                </c:pt>
                <c:pt idx="9">
                  <c:v>3</c:v>
                </c:pt>
                <c:pt idx="10">
                  <c:v>3</c:v>
                </c:pt>
                <c:pt idx="11">
                  <c:v>3</c:v>
                </c:pt>
                <c:pt idx="12">
                  <c:v>0</c:v>
                </c:pt>
                <c:pt idx="13">
                  <c:v>0</c:v>
                </c:pt>
                <c:pt idx="14">
                  <c:v>3</c:v>
                </c:pt>
              </c:numCache>
            </c:numRef>
          </c:val>
          <c:smooth val="0"/>
        </c:ser>
        <c:ser>
          <c:idx val="2"/>
          <c:order val="2"/>
          <c:tx>
            <c:strRef>
              <c:f>'7 LPP raport_hinnangud'!$L$8</c:f>
              <c:strCache>
                <c:ptCount val="1"/>
                <c:pt idx="0">
                  <c:v>1,5 - 2,5</c:v>
                </c:pt>
              </c:strCache>
            </c:strRef>
          </c:tx>
          <c:spPr>
            <a:ln w="28575" cap="rnd">
              <a:noFill/>
              <a:round/>
            </a:ln>
            <a:effectLst/>
          </c:spPr>
          <c:marker>
            <c:symbol val="square"/>
            <c:size val="9"/>
            <c:spPr>
              <a:solidFill>
                <a:srgbClr val="E6A48A"/>
              </a:solidFill>
              <a:ln w="9525">
                <a:noFill/>
              </a:ln>
              <a:effectLst/>
            </c:spPr>
          </c:marker>
          <c:cat>
            <c:multiLvlStrRef>
              <c:f>('7 LPP raport_hinnangud'!$H$50:$I$52,'7 LPP raport_hinnangud'!$H$54:$I$65)</c:f>
              <c:multiLvlStrCache>
                <c:ptCount val="15"/>
                <c:lvl>
                  <c:pt idx="0">
                    <c:v>i4.1.1</c:v>
                  </c:pt>
                  <c:pt idx="1">
                    <c:v>i4.1.2</c:v>
                  </c:pt>
                  <c:pt idx="2">
                    <c:v>i4.1.3</c:v>
                  </c:pt>
                  <c:pt idx="3">
                    <c:v>i4.2.1</c:v>
                  </c:pt>
                  <c:pt idx="4">
                    <c:v>i4.2.2</c:v>
                  </c:pt>
                  <c:pt idx="5">
                    <c:v>i4.2.3</c:v>
                  </c:pt>
                  <c:pt idx="6">
                    <c:v>i4.2.4</c:v>
                  </c:pt>
                  <c:pt idx="7">
                    <c:v>i4.2.5</c:v>
                  </c:pt>
                  <c:pt idx="8">
                    <c:v>i4.2.6</c:v>
                  </c:pt>
                  <c:pt idx="9">
                    <c:v>i4.2.7</c:v>
                  </c:pt>
                  <c:pt idx="10">
                    <c:v>i4.2.8</c:v>
                  </c:pt>
                  <c:pt idx="11">
                    <c:v>i4.2.9</c:v>
                  </c:pt>
                  <c:pt idx="12">
                    <c:v>i4.2.11</c:v>
                  </c:pt>
                  <c:pt idx="13">
                    <c:v>i4.2.12</c:v>
                  </c:pt>
                  <c:pt idx="14">
                    <c:v>i4.2.13</c:v>
                  </c:pt>
                </c:lvl>
                <c:lvl>
                  <c:pt idx="0">
                    <c:v>E4.1</c:v>
                  </c:pt>
                  <c:pt idx="3">
                    <c:v>E4.2</c:v>
                  </c:pt>
                </c:lvl>
              </c:multiLvlStrCache>
            </c:multiLvlStrRef>
          </c:cat>
          <c:val>
            <c:numRef>
              <c:f>('7 LPP raport_hinnangud'!$L$50:$L$52,'7 LPP raport_hinnangud'!$L$54:$L$65)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3"/>
          <c:order val="3"/>
          <c:tx>
            <c:strRef>
              <c:f>'7 LPP raport_hinnangud'!$M$8</c:f>
              <c:strCache>
                <c:ptCount val="1"/>
                <c:pt idx="0">
                  <c:v>1 - 1,5</c:v>
                </c:pt>
              </c:strCache>
            </c:strRef>
          </c:tx>
          <c:spPr>
            <a:ln w="25400" cap="rnd">
              <a:noFill/>
              <a:round/>
            </a:ln>
            <a:effectLst/>
          </c:spPr>
          <c:marker>
            <c:symbol val="square"/>
            <c:size val="9"/>
            <c:spPr>
              <a:solidFill>
                <a:srgbClr val="FF3300"/>
              </a:solidFill>
              <a:ln w="9525">
                <a:noFill/>
              </a:ln>
              <a:effectLst/>
            </c:spPr>
          </c:marker>
          <c:cat>
            <c:multiLvlStrRef>
              <c:f>('7 LPP raport_hinnangud'!$H$50:$I$52,'7 LPP raport_hinnangud'!$H$54:$I$65)</c:f>
              <c:multiLvlStrCache>
                <c:ptCount val="15"/>
                <c:lvl>
                  <c:pt idx="0">
                    <c:v>i4.1.1</c:v>
                  </c:pt>
                  <c:pt idx="1">
                    <c:v>i4.1.2</c:v>
                  </c:pt>
                  <c:pt idx="2">
                    <c:v>i4.1.3</c:v>
                  </c:pt>
                  <c:pt idx="3">
                    <c:v>i4.2.1</c:v>
                  </c:pt>
                  <c:pt idx="4">
                    <c:v>i4.2.2</c:v>
                  </c:pt>
                  <c:pt idx="5">
                    <c:v>i4.2.3</c:v>
                  </c:pt>
                  <c:pt idx="6">
                    <c:v>i4.2.4</c:v>
                  </c:pt>
                  <c:pt idx="7">
                    <c:v>i4.2.5</c:v>
                  </c:pt>
                  <c:pt idx="8">
                    <c:v>i4.2.6</c:v>
                  </c:pt>
                  <c:pt idx="9">
                    <c:v>i4.2.7</c:v>
                  </c:pt>
                  <c:pt idx="10">
                    <c:v>i4.2.8</c:v>
                  </c:pt>
                  <c:pt idx="11">
                    <c:v>i4.2.9</c:v>
                  </c:pt>
                  <c:pt idx="12">
                    <c:v>i4.2.11</c:v>
                  </c:pt>
                  <c:pt idx="13">
                    <c:v>i4.2.12</c:v>
                  </c:pt>
                  <c:pt idx="14">
                    <c:v>i4.2.13</c:v>
                  </c:pt>
                </c:lvl>
                <c:lvl>
                  <c:pt idx="0">
                    <c:v>E4.1</c:v>
                  </c:pt>
                  <c:pt idx="3">
                    <c:v>E4.2</c:v>
                  </c:pt>
                </c:lvl>
              </c:multiLvlStrCache>
            </c:multiLvlStrRef>
          </c:cat>
          <c:val>
            <c:numRef>
              <c:f>('7 LPP raport_hinnangud'!$M$50:$M$52,'7 LPP raport_hinnangud'!$M$54:$M$65)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4"/>
          <c:order val="4"/>
          <c:tx>
            <c:v>Eesmärgi keskmine</c:v>
          </c:tx>
          <c:spPr>
            <a:ln w="25400" cap="rnd">
              <a:solidFill>
                <a:schemeClr val="bg1">
                  <a:lumMod val="50000"/>
                </a:schemeClr>
              </a:solidFill>
              <a:round/>
            </a:ln>
            <a:effectLst/>
          </c:spPr>
          <c:marker>
            <c:symbol val="none"/>
          </c:marker>
          <c:cat>
            <c:multiLvlStrRef>
              <c:f>('7 LPP raport_hinnangud'!$H$50:$I$52,'7 LPP raport_hinnangud'!$H$54:$I$65)</c:f>
              <c:multiLvlStrCache>
                <c:ptCount val="15"/>
                <c:lvl>
                  <c:pt idx="0">
                    <c:v>i4.1.1</c:v>
                  </c:pt>
                  <c:pt idx="1">
                    <c:v>i4.1.2</c:v>
                  </c:pt>
                  <c:pt idx="2">
                    <c:v>i4.1.3</c:v>
                  </c:pt>
                  <c:pt idx="3">
                    <c:v>i4.2.1</c:v>
                  </c:pt>
                  <c:pt idx="4">
                    <c:v>i4.2.2</c:v>
                  </c:pt>
                  <c:pt idx="5">
                    <c:v>i4.2.3</c:v>
                  </c:pt>
                  <c:pt idx="6">
                    <c:v>i4.2.4</c:v>
                  </c:pt>
                  <c:pt idx="7">
                    <c:v>i4.2.5</c:v>
                  </c:pt>
                  <c:pt idx="8">
                    <c:v>i4.2.6</c:v>
                  </c:pt>
                  <c:pt idx="9">
                    <c:v>i4.2.7</c:v>
                  </c:pt>
                  <c:pt idx="10">
                    <c:v>i4.2.8</c:v>
                  </c:pt>
                  <c:pt idx="11">
                    <c:v>i4.2.9</c:v>
                  </c:pt>
                  <c:pt idx="12">
                    <c:v>i4.2.11</c:v>
                  </c:pt>
                  <c:pt idx="13">
                    <c:v>i4.2.12</c:v>
                  </c:pt>
                  <c:pt idx="14">
                    <c:v>i4.2.13</c:v>
                  </c:pt>
                </c:lvl>
                <c:lvl>
                  <c:pt idx="0">
                    <c:v>E4.1</c:v>
                  </c:pt>
                  <c:pt idx="3">
                    <c:v>E4.2</c:v>
                  </c:pt>
                </c:lvl>
              </c:multiLvlStrCache>
            </c:multiLvlStrRef>
          </c:cat>
          <c:val>
            <c:numRef>
              <c:f>('7 LPP raport_hinnangud'!$N$50:$N$52,'7 LPP raport_hinnangud'!$N$54:$N$65)</c:f>
              <c:numCache>
                <c:formatCode>0.000</c:formatCode>
                <c:ptCount val="15"/>
                <c:pt idx="0">
                  <c:v>3.416666666666667</c:v>
                </c:pt>
                <c:pt idx="1">
                  <c:v>3.416666666666667</c:v>
                </c:pt>
                <c:pt idx="2">
                  <c:v>3.416666666666667</c:v>
                </c:pt>
                <c:pt idx="3">
                  <c:v>3.416666666666667</c:v>
                </c:pt>
                <c:pt idx="4">
                  <c:v>3.416666666666667</c:v>
                </c:pt>
                <c:pt idx="5">
                  <c:v>3.416666666666667</c:v>
                </c:pt>
                <c:pt idx="6">
                  <c:v>3.416666666666667</c:v>
                </c:pt>
                <c:pt idx="7">
                  <c:v>3.416666666666667</c:v>
                </c:pt>
                <c:pt idx="8">
                  <c:v>3.416666666666667</c:v>
                </c:pt>
                <c:pt idx="9">
                  <c:v>3.416666666666667</c:v>
                </c:pt>
                <c:pt idx="10">
                  <c:v>3.416666666666667</c:v>
                </c:pt>
                <c:pt idx="11">
                  <c:v>3.416666666666667</c:v>
                </c:pt>
                <c:pt idx="12">
                  <c:v>3.416666666666667</c:v>
                </c:pt>
                <c:pt idx="13">
                  <c:v>3.416666666666667</c:v>
                </c:pt>
                <c:pt idx="14">
                  <c:v>3.416666666666667</c:v>
                </c:pt>
              </c:numCache>
            </c:numRef>
          </c:val>
          <c:smooth val="0"/>
        </c:ser>
        <c:dLbls>
          <c:showLegendKey val="0"/>
          <c:showVal val="0"/>
          <c:showCatName val="0"/>
          <c:showSerName val="0"/>
          <c:showPercent val="0"/>
          <c:showBubbleSize val="0"/>
        </c:dLbls>
        <c:marker val="1"/>
        <c:smooth val="0"/>
        <c:axId val="122435072"/>
        <c:axId val="122436608"/>
      </c:lineChart>
      <c:catAx>
        <c:axId val="1224350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EYInterstate Light" panose="02000506000000020004" pitchFamily="2" charset="0"/>
                <a:ea typeface="+mn-ea"/>
                <a:cs typeface="+mn-cs"/>
              </a:defRPr>
            </a:pPr>
            <a:endParaRPr lang="et-EE"/>
          </a:p>
        </c:txPr>
        <c:crossAx val="122436608"/>
        <c:crosses val="autoZero"/>
        <c:auto val="1"/>
        <c:lblAlgn val="ctr"/>
        <c:lblOffset val="100"/>
        <c:noMultiLvlLbl val="0"/>
      </c:catAx>
      <c:valAx>
        <c:axId val="122436608"/>
        <c:scaling>
          <c:orientation val="minMax"/>
          <c:max val="4"/>
          <c:min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crossAx val="122435072"/>
        <c:crosses val="autoZero"/>
        <c:crossBetween val="between"/>
        <c:majorUnit val="1"/>
      </c:valAx>
      <c:spPr>
        <a:noFill/>
        <a:ln>
          <a:noFill/>
        </a:ln>
        <a:effectLst/>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0.72331413573303338"/>
          <c:y val="0.50494737996978678"/>
          <c:w val="0.24430491188601441"/>
          <c:h val="7.1562565933277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YInterstate Light" panose="02000506000000020004" pitchFamily="2" charset="0"/>
              <a:ea typeface="+mn-ea"/>
              <a:cs typeface="+mn-cs"/>
            </a:defRPr>
          </a:pPr>
          <a:endParaRPr lang="et-EE"/>
        </a:p>
      </c:txPr>
    </c:legend>
    <c:plotVisOnly val="1"/>
    <c:dispBlanksAs val="gap"/>
    <c:showDLblsOverMax val="0"/>
  </c:chart>
  <c:spPr>
    <a:solidFill>
      <a:schemeClr val="bg1"/>
    </a:solidFill>
    <a:ln w="9525" cap="flat" cmpd="sng" algn="ctr">
      <a:noFill/>
      <a:round/>
    </a:ln>
    <a:effectLst/>
  </c:spPr>
  <c:txPr>
    <a:bodyPr/>
    <a:lstStyle/>
    <a:p>
      <a:pPr>
        <a:defRPr>
          <a:latin typeface="EYInterstate Light" panose="02000506000000020004" pitchFamily="2" charset="0"/>
        </a:defRPr>
      </a:pPr>
      <a:endParaRPr lang="et-EE"/>
    </a:p>
  </c:txPr>
  <c:printSettings>
    <c:headerFooter/>
    <c:pageMargins b="0.75000000000000056" l="0.70000000000000051" r="0.70000000000000051" t="0.75000000000000056" header="0.30000000000000027" footer="0.30000000000000027"/>
    <c:pageSetup/>
  </c:printSettings>
  <c:userShapes r:id="rId1"/>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EYInterstate Light" panose="02000506000000020004" pitchFamily="2" charset="0"/>
                <a:ea typeface="+mn-ea"/>
                <a:cs typeface="+mn-cs"/>
              </a:defRPr>
            </a:pPr>
            <a:r>
              <a:rPr lang="et-EE" sz="1000" b="1"/>
              <a:t>Eesmärgi E3 hinnangud</a:t>
            </a:r>
          </a:p>
        </c:rich>
      </c:tx>
      <c:overlay val="0"/>
      <c:spPr>
        <a:noFill/>
        <a:ln>
          <a:noFill/>
        </a:ln>
        <a:effectLst/>
      </c:spPr>
    </c:title>
    <c:autoTitleDeleted val="0"/>
    <c:plotArea>
      <c:layout>
        <c:manualLayout>
          <c:layoutTarget val="inner"/>
          <c:xMode val="edge"/>
          <c:yMode val="edge"/>
          <c:x val="7.116190476190476E-2"/>
          <c:y val="0.13719185423365468"/>
          <c:w val="0.91119985001874826"/>
          <c:h val="0.69294748124330163"/>
        </c:manualLayout>
      </c:layout>
      <c:lineChart>
        <c:grouping val="standard"/>
        <c:varyColors val="0"/>
        <c:ser>
          <c:idx val="0"/>
          <c:order val="0"/>
          <c:tx>
            <c:strRef>
              <c:f>'7 LPP raport_hinnangud'!$J$8</c:f>
              <c:strCache>
                <c:ptCount val="1"/>
                <c:pt idx="0">
                  <c:v>3,5 - 4,0</c:v>
                </c:pt>
              </c:strCache>
            </c:strRef>
          </c:tx>
          <c:spPr>
            <a:ln w="28575" cap="rnd">
              <a:noFill/>
              <a:round/>
            </a:ln>
            <a:effectLst/>
          </c:spPr>
          <c:marker>
            <c:symbol val="square"/>
            <c:size val="9"/>
            <c:spPr>
              <a:solidFill>
                <a:srgbClr val="33CC33"/>
              </a:solidFill>
              <a:ln w="9525">
                <a:noFill/>
              </a:ln>
              <a:effectLst/>
            </c:spPr>
          </c:marker>
          <c:cat>
            <c:multiLvlStrRef>
              <c:f>('7 LPP raport_hinnangud'!$H$68:$I$71,'7 LPP raport_hinnangud'!$H$73:$I$73,'7 LPP raport_hinnangud'!$H$75:$I$75)</c:f>
              <c:multiLvlStrCache>
                <c:ptCount val="6"/>
                <c:lvl>
                  <c:pt idx="0">
                    <c:v>i5.1.1</c:v>
                  </c:pt>
                  <c:pt idx="1">
                    <c:v>i5.1.2</c:v>
                  </c:pt>
                  <c:pt idx="2">
                    <c:v>i5.1.3</c:v>
                  </c:pt>
                  <c:pt idx="3">
                    <c:v>i5.1.4</c:v>
                  </c:pt>
                  <c:pt idx="4">
                    <c:v>i5.2.1</c:v>
                  </c:pt>
                  <c:pt idx="5">
                    <c:v>i5.3.1</c:v>
                  </c:pt>
                </c:lvl>
                <c:lvl>
                  <c:pt idx="0">
                    <c:v>E5.1</c:v>
                  </c:pt>
                  <c:pt idx="4">
                    <c:v>E5.2</c:v>
                  </c:pt>
                  <c:pt idx="5">
                    <c:v>E5.3</c:v>
                  </c:pt>
                </c:lvl>
              </c:multiLvlStrCache>
            </c:multiLvlStrRef>
          </c:cat>
          <c:val>
            <c:numRef>
              <c:f>('7 LPP raport_hinnangud'!$J$68:$J$71,'7 LPP raport_hinnangud'!$J$73:$J$74)</c:f>
              <c:numCache>
                <c:formatCode>General</c:formatCode>
                <c:ptCount val="6"/>
                <c:pt idx="0">
                  <c:v>4</c:v>
                </c:pt>
                <c:pt idx="1">
                  <c:v>0</c:v>
                </c:pt>
                <c:pt idx="2">
                  <c:v>4</c:v>
                </c:pt>
                <c:pt idx="3">
                  <c:v>4</c:v>
                </c:pt>
                <c:pt idx="4">
                  <c:v>0</c:v>
                </c:pt>
                <c:pt idx="5">
                  <c:v>4</c:v>
                </c:pt>
              </c:numCache>
            </c:numRef>
          </c:val>
          <c:smooth val="0"/>
        </c:ser>
        <c:ser>
          <c:idx val="1"/>
          <c:order val="1"/>
          <c:tx>
            <c:strRef>
              <c:f>'7 LPP raport_hinnangud'!$K$8</c:f>
              <c:strCache>
                <c:ptCount val="1"/>
                <c:pt idx="0">
                  <c:v>2,5 - 3,5</c:v>
                </c:pt>
              </c:strCache>
            </c:strRef>
          </c:tx>
          <c:spPr>
            <a:ln w="28575" cap="rnd">
              <a:noFill/>
              <a:round/>
            </a:ln>
            <a:effectLst/>
          </c:spPr>
          <c:marker>
            <c:symbol val="square"/>
            <c:size val="9"/>
            <c:spPr>
              <a:solidFill>
                <a:srgbClr val="9FEF99"/>
              </a:solidFill>
              <a:ln w="9525">
                <a:noFill/>
              </a:ln>
              <a:effectLst/>
            </c:spPr>
          </c:marker>
          <c:cat>
            <c:multiLvlStrRef>
              <c:f>('7 LPP raport_hinnangud'!$H$68:$I$71,'7 LPP raport_hinnangud'!$H$73:$I$73,'7 LPP raport_hinnangud'!$H$75:$I$75)</c:f>
              <c:multiLvlStrCache>
                <c:ptCount val="6"/>
                <c:lvl>
                  <c:pt idx="0">
                    <c:v>i5.1.1</c:v>
                  </c:pt>
                  <c:pt idx="1">
                    <c:v>i5.1.2</c:v>
                  </c:pt>
                  <c:pt idx="2">
                    <c:v>i5.1.3</c:v>
                  </c:pt>
                  <c:pt idx="3">
                    <c:v>i5.1.4</c:v>
                  </c:pt>
                  <c:pt idx="4">
                    <c:v>i5.2.1</c:v>
                  </c:pt>
                  <c:pt idx="5">
                    <c:v>i5.3.1</c:v>
                  </c:pt>
                </c:lvl>
                <c:lvl>
                  <c:pt idx="0">
                    <c:v>E5.1</c:v>
                  </c:pt>
                  <c:pt idx="4">
                    <c:v>E5.2</c:v>
                  </c:pt>
                  <c:pt idx="5">
                    <c:v>E5.3</c:v>
                  </c:pt>
                </c:lvl>
              </c:multiLvlStrCache>
            </c:multiLvlStrRef>
          </c:cat>
          <c:val>
            <c:numRef>
              <c:f>('7 LPP raport_hinnangud'!$K$68:$K$71,'7 LPP raport_hinnangud'!$K$73:$K$74)</c:f>
              <c:numCache>
                <c:formatCode>General</c:formatCode>
                <c:ptCount val="6"/>
                <c:pt idx="0">
                  <c:v>0</c:v>
                </c:pt>
                <c:pt idx="1">
                  <c:v>3</c:v>
                </c:pt>
                <c:pt idx="2">
                  <c:v>0</c:v>
                </c:pt>
                <c:pt idx="3">
                  <c:v>0</c:v>
                </c:pt>
                <c:pt idx="4">
                  <c:v>3</c:v>
                </c:pt>
              </c:numCache>
            </c:numRef>
          </c:val>
          <c:smooth val="0"/>
        </c:ser>
        <c:ser>
          <c:idx val="2"/>
          <c:order val="2"/>
          <c:tx>
            <c:strRef>
              <c:f>'7 LPP raport_hinnangud'!$L$8</c:f>
              <c:strCache>
                <c:ptCount val="1"/>
                <c:pt idx="0">
                  <c:v>1,5 - 2,5</c:v>
                </c:pt>
              </c:strCache>
            </c:strRef>
          </c:tx>
          <c:spPr>
            <a:ln w="28575" cap="rnd">
              <a:noFill/>
              <a:round/>
            </a:ln>
            <a:effectLst/>
          </c:spPr>
          <c:marker>
            <c:symbol val="square"/>
            <c:size val="9"/>
            <c:spPr>
              <a:solidFill>
                <a:srgbClr val="E6A48A"/>
              </a:solidFill>
              <a:ln w="9525">
                <a:noFill/>
              </a:ln>
              <a:effectLst/>
            </c:spPr>
          </c:marker>
          <c:cat>
            <c:multiLvlStrRef>
              <c:f>('7 LPP raport_hinnangud'!$H$68:$I$71,'7 LPP raport_hinnangud'!$H$73:$I$73,'7 LPP raport_hinnangud'!$H$75:$I$75)</c:f>
              <c:multiLvlStrCache>
                <c:ptCount val="6"/>
                <c:lvl>
                  <c:pt idx="0">
                    <c:v>i5.1.1</c:v>
                  </c:pt>
                  <c:pt idx="1">
                    <c:v>i5.1.2</c:v>
                  </c:pt>
                  <c:pt idx="2">
                    <c:v>i5.1.3</c:v>
                  </c:pt>
                  <c:pt idx="3">
                    <c:v>i5.1.4</c:v>
                  </c:pt>
                  <c:pt idx="4">
                    <c:v>i5.2.1</c:v>
                  </c:pt>
                  <c:pt idx="5">
                    <c:v>i5.3.1</c:v>
                  </c:pt>
                </c:lvl>
                <c:lvl>
                  <c:pt idx="0">
                    <c:v>E5.1</c:v>
                  </c:pt>
                  <c:pt idx="4">
                    <c:v>E5.2</c:v>
                  </c:pt>
                  <c:pt idx="5">
                    <c:v>E5.3</c:v>
                  </c:pt>
                </c:lvl>
              </c:multiLvlStrCache>
            </c:multiLvlStrRef>
          </c:cat>
          <c:val>
            <c:numRef>
              <c:f>('7 LPP raport_hinnangud'!$L$68:$L$71,'7 LPP raport_hinnangud'!$L$73:$L$74)</c:f>
              <c:numCache>
                <c:formatCode>General</c:formatCode>
                <c:ptCount val="6"/>
                <c:pt idx="0">
                  <c:v>0</c:v>
                </c:pt>
                <c:pt idx="1">
                  <c:v>0</c:v>
                </c:pt>
                <c:pt idx="2">
                  <c:v>0</c:v>
                </c:pt>
                <c:pt idx="3">
                  <c:v>0</c:v>
                </c:pt>
                <c:pt idx="4">
                  <c:v>0</c:v>
                </c:pt>
              </c:numCache>
            </c:numRef>
          </c:val>
          <c:smooth val="0"/>
        </c:ser>
        <c:ser>
          <c:idx val="3"/>
          <c:order val="3"/>
          <c:tx>
            <c:strRef>
              <c:f>'7 LPP raport_hinnangud'!$M$8</c:f>
              <c:strCache>
                <c:ptCount val="1"/>
                <c:pt idx="0">
                  <c:v>1 - 1,5</c:v>
                </c:pt>
              </c:strCache>
            </c:strRef>
          </c:tx>
          <c:spPr>
            <a:ln w="25400" cap="rnd">
              <a:noFill/>
              <a:round/>
            </a:ln>
            <a:effectLst/>
          </c:spPr>
          <c:marker>
            <c:symbol val="square"/>
            <c:size val="9"/>
            <c:spPr>
              <a:solidFill>
                <a:srgbClr val="FF3300"/>
              </a:solidFill>
              <a:ln w="9525">
                <a:noFill/>
              </a:ln>
              <a:effectLst/>
            </c:spPr>
          </c:marker>
          <c:cat>
            <c:multiLvlStrRef>
              <c:f>('7 LPP raport_hinnangud'!$H$68:$I$71,'7 LPP raport_hinnangud'!$H$73:$I$73,'7 LPP raport_hinnangud'!$H$75:$I$75)</c:f>
              <c:multiLvlStrCache>
                <c:ptCount val="6"/>
                <c:lvl>
                  <c:pt idx="0">
                    <c:v>i5.1.1</c:v>
                  </c:pt>
                  <c:pt idx="1">
                    <c:v>i5.1.2</c:v>
                  </c:pt>
                  <c:pt idx="2">
                    <c:v>i5.1.3</c:v>
                  </c:pt>
                  <c:pt idx="3">
                    <c:v>i5.1.4</c:v>
                  </c:pt>
                  <c:pt idx="4">
                    <c:v>i5.2.1</c:v>
                  </c:pt>
                  <c:pt idx="5">
                    <c:v>i5.3.1</c:v>
                  </c:pt>
                </c:lvl>
                <c:lvl>
                  <c:pt idx="0">
                    <c:v>E5.1</c:v>
                  </c:pt>
                  <c:pt idx="4">
                    <c:v>E5.2</c:v>
                  </c:pt>
                  <c:pt idx="5">
                    <c:v>E5.3</c:v>
                  </c:pt>
                </c:lvl>
              </c:multiLvlStrCache>
            </c:multiLvlStrRef>
          </c:cat>
          <c:val>
            <c:numRef>
              <c:f>('7 LPP raport_hinnangud'!$M$68:$M$71,'7 LPP raport_hinnangud'!$M$73:$M$74)</c:f>
              <c:numCache>
                <c:formatCode>General</c:formatCode>
                <c:ptCount val="6"/>
                <c:pt idx="0">
                  <c:v>0</c:v>
                </c:pt>
                <c:pt idx="1">
                  <c:v>0</c:v>
                </c:pt>
                <c:pt idx="2">
                  <c:v>0</c:v>
                </c:pt>
                <c:pt idx="3">
                  <c:v>0</c:v>
                </c:pt>
                <c:pt idx="4">
                  <c:v>0</c:v>
                </c:pt>
              </c:numCache>
            </c:numRef>
          </c:val>
          <c:smooth val="0"/>
        </c:ser>
        <c:ser>
          <c:idx val="4"/>
          <c:order val="4"/>
          <c:tx>
            <c:v>Eesmärgi keskmine</c:v>
          </c:tx>
          <c:spPr>
            <a:ln w="25400" cap="rnd">
              <a:solidFill>
                <a:schemeClr val="bg1">
                  <a:lumMod val="50000"/>
                </a:schemeClr>
              </a:solidFill>
              <a:round/>
            </a:ln>
            <a:effectLst/>
          </c:spPr>
          <c:marker>
            <c:symbol val="none"/>
          </c:marker>
          <c:cat>
            <c:multiLvlStrRef>
              <c:f>('7 LPP raport_hinnangud'!$H$68:$I$71,'7 LPP raport_hinnangud'!$H$73:$I$73,'7 LPP raport_hinnangud'!$H$75:$I$75)</c:f>
              <c:multiLvlStrCache>
                <c:ptCount val="6"/>
                <c:lvl>
                  <c:pt idx="0">
                    <c:v>i5.1.1</c:v>
                  </c:pt>
                  <c:pt idx="1">
                    <c:v>i5.1.2</c:v>
                  </c:pt>
                  <c:pt idx="2">
                    <c:v>i5.1.3</c:v>
                  </c:pt>
                  <c:pt idx="3">
                    <c:v>i5.1.4</c:v>
                  </c:pt>
                  <c:pt idx="4">
                    <c:v>i5.2.1</c:v>
                  </c:pt>
                  <c:pt idx="5">
                    <c:v>i5.3.1</c:v>
                  </c:pt>
                </c:lvl>
                <c:lvl>
                  <c:pt idx="0">
                    <c:v>E5.1</c:v>
                  </c:pt>
                  <c:pt idx="4">
                    <c:v>E5.2</c:v>
                  </c:pt>
                  <c:pt idx="5">
                    <c:v>E5.3</c:v>
                  </c:pt>
                </c:lvl>
              </c:multiLvlStrCache>
            </c:multiLvlStrRef>
          </c:cat>
          <c:val>
            <c:numRef>
              <c:f>('7 LPP raport_hinnangud'!$N$68:$N$71,'7 LPP raport_hinnangud'!$N$73:$N$74)</c:f>
              <c:numCache>
                <c:formatCode>0.000</c:formatCode>
                <c:ptCount val="6"/>
                <c:pt idx="0">
                  <c:v>3.5833333333333335</c:v>
                </c:pt>
                <c:pt idx="1">
                  <c:v>3.5833333333333335</c:v>
                </c:pt>
                <c:pt idx="2">
                  <c:v>3.5833333333333335</c:v>
                </c:pt>
                <c:pt idx="3">
                  <c:v>3.5833333333333335</c:v>
                </c:pt>
                <c:pt idx="4">
                  <c:v>3.5833333333333335</c:v>
                </c:pt>
                <c:pt idx="5">
                  <c:v>3.5833333333333335</c:v>
                </c:pt>
              </c:numCache>
            </c:numRef>
          </c:val>
          <c:smooth val="0"/>
        </c:ser>
        <c:dLbls>
          <c:showLegendKey val="0"/>
          <c:showVal val="0"/>
          <c:showCatName val="0"/>
          <c:showSerName val="0"/>
          <c:showPercent val="0"/>
          <c:showBubbleSize val="0"/>
        </c:dLbls>
        <c:marker val="1"/>
        <c:smooth val="0"/>
        <c:axId val="122756480"/>
        <c:axId val="122766464"/>
      </c:lineChart>
      <c:catAx>
        <c:axId val="1227564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EYInterstate Light" panose="02000506000000020004" pitchFamily="2" charset="0"/>
                <a:ea typeface="+mn-ea"/>
                <a:cs typeface="+mn-cs"/>
              </a:defRPr>
            </a:pPr>
            <a:endParaRPr lang="et-EE"/>
          </a:p>
        </c:txPr>
        <c:crossAx val="122766464"/>
        <c:crosses val="autoZero"/>
        <c:auto val="1"/>
        <c:lblAlgn val="ctr"/>
        <c:lblOffset val="100"/>
        <c:noMultiLvlLbl val="0"/>
      </c:catAx>
      <c:valAx>
        <c:axId val="122766464"/>
        <c:scaling>
          <c:orientation val="minMax"/>
          <c:max val="4"/>
          <c:min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crossAx val="122756480"/>
        <c:crosses val="autoZero"/>
        <c:crossBetween val="between"/>
        <c:majorUnit val="1"/>
      </c:valAx>
      <c:spPr>
        <a:noFill/>
        <a:ln>
          <a:noFill/>
        </a:ln>
        <a:effectLst/>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0.71379032620922445"/>
          <c:y val="0.50494737996978678"/>
          <c:w val="0.25382872140982427"/>
          <c:h val="7.1562565933277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YInterstate Light" panose="02000506000000020004" pitchFamily="2" charset="0"/>
              <a:ea typeface="+mn-ea"/>
              <a:cs typeface="+mn-cs"/>
            </a:defRPr>
          </a:pPr>
          <a:endParaRPr lang="et-EE"/>
        </a:p>
      </c:txPr>
    </c:legend>
    <c:plotVisOnly val="1"/>
    <c:dispBlanksAs val="gap"/>
    <c:showDLblsOverMax val="0"/>
  </c:chart>
  <c:spPr>
    <a:solidFill>
      <a:schemeClr val="bg1"/>
    </a:solidFill>
    <a:ln w="9525" cap="flat" cmpd="sng" algn="ctr">
      <a:noFill/>
      <a:round/>
    </a:ln>
    <a:effectLst/>
  </c:spPr>
  <c:txPr>
    <a:bodyPr/>
    <a:lstStyle/>
    <a:p>
      <a:pPr>
        <a:defRPr>
          <a:latin typeface="EYInterstate Light" panose="02000506000000020004" pitchFamily="2" charset="0"/>
        </a:defRPr>
      </a:pPr>
      <a:endParaRPr lang="et-EE"/>
    </a:p>
  </c:txPr>
  <c:printSettings>
    <c:headerFooter/>
    <c:pageMargins b="0.75000000000000056" l="0.70000000000000051" r="0.70000000000000051" t="0.75000000000000056" header="0.30000000000000027" footer="0.30000000000000027"/>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EYInterstate Light" panose="02000506000000020004" pitchFamily="2" charset="0"/>
                <a:ea typeface="+mn-ea"/>
                <a:cs typeface="+mn-cs"/>
              </a:defRPr>
            </a:pPr>
            <a:r>
              <a:rPr lang="et-EE" sz="1200" b="1"/>
              <a:t>Keskmised</a:t>
            </a:r>
            <a:r>
              <a:rPr lang="et-EE" sz="1200" b="1" baseline="0"/>
              <a:t> h</a:t>
            </a:r>
            <a:r>
              <a:rPr lang="et-EE" sz="1200" b="1"/>
              <a:t>innangud põhieesmärkide lõikes</a:t>
            </a:r>
          </a:p>
        </c:rich>
      </c:tx>
      <c:overlay val="0"/>
      <c:spPr>
        <a:noFill/>
        <a:ln>
          <a:noFill/>
        </a:ln>
        <a:effectLst/>
      </c:spPr>
    </c:title>
    <c:autoTitleDeleted val="0"/>
    <c:plotArea>
      <c:layout/>
      <c:radarChart>
        <c:radarStyle val="marker"/>
        <c:varyColors val="0"/>
        <c:ser>
          <c:idx val="0"/>
          <c:order val="0"/>
          <c:spPr>
            <a:ln w="28575" cap="rnd">
              <a:solidFill>
                <a:srgbClr val="FFE600"/>
              </a:solidFill>
              <a:round/>
            </a:ln>
            <a:effectLst/>
          </c:spPr>
          <c:marker>
            <c:symbol val="circle"/>
            <c:size val="5"/>
            <c:spPr>
              <a:solidFill>
                <a:srgbClr val="FFE600"/>
              </a:solidFill>
              <a:ln w="9525">
                <a:solidFill>
                  <a:srgbClr val="FFE600"/>
                </a:solidFill>
              </a:ln>
              <a:effectLst/>
            </c:spPr>
          </c:marker>
          <c:cat>
            <c:strRef>
              <c:f>('7 LPP raport_hinnangud'!$B$7,'7 LPP raport_hinnangud'!$B$23,'7 LPP raport_hinnangud'!$B$35,'7 LPP raport_hinnangud'!$B$48,'7 LPP raport_hinnangud'!$B$66)</c:f>
              <c:strCache>
                <c:ptCount val="5"/>
                <c:pt idx="0">
                  <c:v>E1</c:v>
                </c:pt>
                <c:pt idx="1">
                  <c:v>E2</c:v>
                </c:pt>
                <c:pt idx="2">
                  <c:v>E3</c:v>
                </c:pt>
                <c:pt idx="3">
                  <c:v>E4</c:v>
                </c:pt>
                <c:pt idx="4">
                  <c:v>E5</c:v>
                </c:pt>
              </c:strCache>
            </c:strRef>
          </c:cat>
          <c:val>
            <c:numRef>
              <c:f>('7 LPP raport_hinnangud'!$D$7,'7 LPP raport_hinnangud'!$D$23,'7 LPP raport_hinnangud'!$D$35,'7 LPP raport_hinnangud'!$D$48,'7 LPP raport_hinnangud'!$D$66)</c:f>
              <c:numCache>
                <c:formatCode>0.0</c:formatCode>
                <c:ptCount val="5"/>
                <c:pt idx="0">
                  <c:v>3.7388888888888889</c:v>
                </c:pt>
                <c:pt idx="1">
                  <c:v>3.9166666666666665</c:v>
                </c:pt>
                <c:pt idx="2">
                  <c:v>3.416666666666667</c:v>
                </c:pt>
                <c:pt idx="3">
                  <c:v>3.416666666666667</c:v>
                </c:pt>
                <c:pt idx="4">
                  <c:v>3.5833333333333335</c:v>
                </c:pt>
              </c:numCache>
            </c:numRef>
          </c:val>
        </c:ser>
        <c:dLbls>
          <c:showLegendKey val="0"/>
          <c:showVal val="0"/>
          <c:showCatName val="0"/>
          <c:showSerName val="0"/>
          <c:showPercent val="0"/>
          <c:showBubbleSize val="0"/>
        </c:dLbls>
        <c:axId val="123875712"/>
        <c:axId val="123877632"/>
      </c:radarChart>
      <c:catAx>
        <c:axId val="1238757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EYInterstate Light" panose="02000506000000020004" pitchFamily="2" charset="0"/>
                <a:ea typeface="+mn-ea"/>
                <a:cs typeface="+mn-cs"/>
              </a:defRPr>
            </a:pPr>
            <a:endParaRPr lang="et-EE"/>
          </a:p>
        </c:txPr>
        <c:crossAx val="123877632"/>
        <c:crosses val="autoZero"/>
        <c:auto val="1"/>
        <c:lblAlgn val="ctr"/>
        <c:lblOffset val="100"/>
        <c:noMultiLvlLbl val="0"/>
      </c:catAx>
      <c:valAx>
        <c:axId val="123877632"/>
        <c:scaling>
          <c:orientation val="minMax"/>
          <c:min val="1"/>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EYInterstate Light" panose="02000506000000020004" pitchFamily="2" charset="0"/>
                <a:ea typeface="+mn-ea"/>
                <a:cs typeface="+mn-cs"/>
              </a:defRPr>
            </a:pPr>
            <a:endParaRPr lang="et-EE"/>
          </a:p>
        </c:txPr>
        <c:crossAx val="123875712"/>
        <c:crosses val="autoZero"/>
        <c:crossBetween val="between"/>
        <c:majorUnit val="1"/>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EYInterstate Light" panose="02000506000000020004" pitchFamily="2" charset="0"/>
        </a:defRPr>
      </a:pPr>
      <a:endParaRPr lang="et-EE"/>
    </a:p>
  </c:txPr>
  <c:printSettings>
    <c:headerFooter/>
    <c:pageMargins b="0.75000000000000056" l="0.70000000000000051" r="0.70000000000000051" t="0.75000000000000056" header="0.30000000000000027" footer="0.30000000000000027"/>
    <c:pageSetup/>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EYInterstate Light" panose="02000506000000020004" pitchFamily="2" charset="0"/>
                <a:ea typeface="+mn-ea"/>
                <a:cs typeface="+mn-cs"/>
              </a:defRPr>
            </a:pPr>
            <a:r>
              <a:rPr lang="et-EE" sz="1000" b="1"/>
              <a:t>Eesmärgi E1 hinnangud</a:t>
            </a:r>
          </a:p>
        </c:rich>
      </c:tx>
      <c:overlay val="0"/>
      <c:spPr>
        <a:noFill/>
        <a:ln>
          <a:noFill/>
        </a:ln>
        <a:effectLst/>
      </c:spPr>
    </c:title>
    <c:autoTitleDeleted val="0"/>
    <c:plotArea>
      <c:layout>
        <c:manualLayout>
          <c:layoutTarget val="inner"/>
          <c:xMode val="edge"/>
          <c:yMode val="edge"/>
          <c:x val="8.5039525526135876E-2"/>
          <c:y val="0.13719185423365468"/>
          <c:w val="0.89732232453729599"/>
          <c:h val="0.69294748124330163"/>
        </c:manualLayout>
      </c:layout>
      <c:lineChart>
        <c:grouping val="standard"/>
        <c:varyColors val="0"/>
        <c:ser>
          <c:idx val="0"/>
          <c:order val="0"/>
          <c:tx>
            <c:strRef>
              <c:f>'7 LPP raport_hinnangud'!$J$8</c:f>
              <c:strCache>
                <c:ptCount val="1"/>
                <c:pt idx="0">
                  <c:v>3,5 - 4,0</c:v>
                </c:pt>
              </c:strCache>
            </c:strRef>
          </c:tx>
          <c:spPr>
            <a:ln w="28575" cap="rnd">
              <a:noFill/>
              <a:round/>
            </a:ln>
            <a:effectLst/>
          </c:spPr>
          <c:marker>
            <c:symbol val="square"/>
            <c:size val="9"/>
            <c:spPr>
              <a:solidFill>
                <a:srgbClr val="33CC33"/>
              </a:solidFill>
              <a:ln w="9525">
                <a:noFill/>
              </a:ln>
              <a:effectLst/>
            </c:spPr>
          </c:marker>
          <c:cat>
            <c:multiLvlStrRef>
              <c:f>('7 LPP raport_hinnangud'!$H$9:$I$11,'7 LPP raport_hinnangud'!$H$13:$I$17,'7 LPP raport_hinnangud'!$H$19:$I$22)</c:f>
              <c:multiLvlStrCache>
                <c:ptCount val="12"/>
                <c:lvl>
                  <c:pt idx="0">
                    <c:v>i1.1.1</c:v>
                  </c:pt>
                  <c:pt idx="1">
                    <c:v>i1.1.2</c:v>
                  </c:pt>
                  <c:pt idx="2">
                    <c:v>i1.1.3</c:v>
                  </c:pt>
                  <c:pt idx="3">
                    <c:v>i1.2.1</c:v>
                  </c:pt>
                  <c:pt idx="4">
                    <c:v>i1.2.2</c:v>
                  </c:pt>
                  <c:pt idx="5">
                    <c:v>i1.2.3</c:v>
                  </c:pt>
                  <c:pt idx="6">
                    <c:v>i1.2.4</c:v>
                  </c:pt>
                  <c:pt idx="7">
                    <c:v>i1.2.5</c:v>
                  </c:pt>
                  <c:pt idx="8">
                    <c:v>i1.3.1</c:v>
                  </c:pt>
                  <c:pt idx="9">
                    <c:v>i1.3.2</c:v>
                  </c:pt>
                  <c:pt idx="10">
                    <c:v>i1.3.3</c:v>
                  </c:pt>
                  <c:pt idx="11">
                    <c:v>i1.3.4</c:v>
                  </c:pt>
                </c:lvl>
                <c:lvl>
                  <c:pt idx="0">
                    <c:v>E1.1</c:v>
                  </c:pt>
                  <c:pt idx="3">
                    <c:v>E1.2</c:v>
                  </c:pt>
                  <c:pt idx="8">
                    <c:v>E1.3</c:v>
                  </c:pt>
                </c:lvl>
              </c:multiLvlStrCache>
            </c:multiLvlStrRef>
          </c:cat>
          <c:val>
            <c:numRef>
              <c:f>('7 LPP raport_hinnangud'!$J$9:$J$11,'7 LPP raport_hinnangud'!$J$13:$J$17,'7 LPP raport_hinnangud'!$J$19:$J$22)</c:f>
              <c:numCache>
                <c:formatCode>General</c:formatCode>
                <c:ptCount val="12"/>
                <c:pt idx="0">
                  <c:v>4</c:v>
                </c:pt>
                <c:pt idx="1">
                  <c:v>4</c:v>
                </c:pt>
                <c:pt idx="2">
                  <c:v>4</c:v>
                </c:pt>
                <c:pt idx="3">
                  <c:v>3.8333333333333335</c:v>
                </c:pt>
                <c:pt idx="4">
                  <c:v>4</c:v>
                </c:pt>
                <c:pt idx="5">
                  <c:v>4</c:v>
                </c:pt>
                <c:pt idx="6">
                  <c:v>4</c:v>
                </c:pt>
                <c:pt idx="7">
                  <c:v>4</c:v>
                </c:pt>
                <c:pt idx="8">
                  <c:v>4</c:v>
                </c:pt>
                <c:pt idx="9">
                  <c:v>0</c:v>
                </c:pt>
                <c:pt idx="10">
                  <c:v>0</c:v>
                </c:pt>
                <c:pt idx="11">
                  <c:v>0</c:v>
                </c:pt>
              </c:numCache>
            </c:numRef>
          </c:val>
          <c:smooth val="0"/>
        </c:ser>
        <c:ser>
          <c:idx val="1"/>
          <c:order val="1"/>
          <c:tx>
            <c:strRef>
              <c:f>'7 LPP raport_hinnangud'!$K$8</c:f>
              <c:strCache>
                <c:ptCount val="1"/>
                <c:pt idx="0">
                  <c:v>2,5 - 3,5</c:v>
                </c:pt>
              </c:strCache>
            </c:strRef>
          </c:tx>
          <c:spPr>
            <a:ln w="28575" cap="rnd">
              <a:noFill/>
              <a:round/>
            </a:ln>
            <a:effectLst/>
          </c:spPr>
          <c:marker>
            <c:symbol val="square"/>
            <c:size val="9"/>
            <c:spPr>
              <a:solidFill>
                <a:srgbClr val="9FEF99"/>
              </a:solidFill>
              <a:ln w="9525">
                <a:noFill/>
              </a:ln>
              <a:effectLst/>
            </c:spPr>
          </c:marker>
          <c:cat>
            <c:multiLvlStrRef>
              <c:f>('7 LPP raport_hinnangud'!$H$9:$I$11,'7 LPP raport_hinnangud'!$H$13:$I$17,'7 LPP raport_hinnangud'!$H$19:$I$22)</c:f>
              <c:multiLvlStrCache>
                <c:ptCount val="12"/>
                <c:lvl>
                  <c:pt idx="0">
                    <c:v>i1.1.1</c:v>
                  </c:pt>
                  <c:pt idx="1">
                    <c:v>i1.1.2</c:v>
                  </c:pt>
                  <c:pt idx="2">
                    <c:v>i1.1.3</c:v>
                  </c:pt>
                  <c:pt idx="3">
                    <c:v>i1.2.1</c:v>
                  </c:pt>
                  <c:pt idx="4">
                    <c:v>i1.2.2</c:v>
                  </c:pt>
                  <c:pt idx="5">
                    <c:v>i1.2.3</c:v>
                  </c:pt>
                  <c:pt idx="6">
                    <c:v>i1.2.4</c:v>
                  </c:pt>
                  <c:pt idx="7">
                    <c:v>i1.2.5</c:v>
                  </c:pt>
                  <c:pt idx="8">
                    <c:v>i1.3.1</c:v>
                  </c:pt>
                  <c:pt idx="9">
                    <c:v>i1.3.2</c:v>
                  </c:pt>
                  <c:pt idx="10">
                    <c:v>i1.3.3</c:v>
                  </c:pt>
                  <c:pt idx="11">
                    <c:v>i1.3.4</c:v>
                  </c:pt>
                </c:lvl>
                <c:lvl>
                  <c:pt idx="0">
                    <c:v>E1.1</c:v>
                  </c:pt>
                  <c:pt idx="3">
                    <c:v>E1.2</c:v>
                  </c:pt>
                  <c:pt idx="8">
                    <c:v>E1.3</c:v>
                  </c:pt>
                </c:lvl>
              </c:multiLvlStrCache>
            </c:multiLvlStrRef>
          </c:cat>
          <c:val>
            <c:numRef>
              <c:f>('7 LPP raport_hinnangud'!$K$9:$K$11,'7 LPP raport_hinnangud'!$K$13:$K$17,'7 LPP raport_hinnangud'!$K$19:$K$22)</c:f>
              <c:numCache>
                <c:formatCode>General</c:formatCode>
                <c:ptCount val="12"/>
                <c:pt idx="0">
                  <c:v>0</c:v>
                </c:pt>
                <c:pt idx="1">
                  <c:v>0</c:v>
                </c:pt>
                <c:pt idx="2">
                  <c:v>0</c:v>
                </c:pt>
                <c:pt idx="3">
                  <c:v>0</c:v>
                </c:pt>
                <c:pt idx="4">
                  <c:v>0</c:v>
                </c:pt>
                <c:pt idx="5">
                  <c:v>0</c:v>
                </c:pt>
                <c:pt idx="6">
                  <c:v>0</c:v>
                </c:pt>
                <c:pt idx="7">
                  <c:v>0</c:v>
                </c:pt>
                <c:pt idx="8">
                  <c:v>0</c:v>
                </c:pt>
                <c:pt idx="9">
                  <c:v>3</c:v>
                </c:pt>
                <c:pt idx="10">
                  <c:v>3</c:v>
                </c:pt>
                <c:pt idx="11">
                  <c:v>3</c:v>
                </c:pt>
              </c:numCache>
            </c:numRef>
          </c:val>
          <c:smooth val="0"/>
        </c:ser>
        <c:ser>
          <c:idx val="2"/>
          <c:order val="2"/>
          <c:tx>
            <c:strRef>
              <c:f>'7 LPP raport_hinnangud'!$L$8</c:f>
              <c:strCache>
                <c:ptCount val="1"/>
                <c:pt idx="0">
                  <c:v>1,5 - 2,5</c:v>
                </c:pt>
              </c:strCache>
            </c:strRef>
          </c:tx>
          <c:spPr>
            <a:ln w="28575" cap="rnd">
              <a:noFill/>
              <a:round/>
            </a:ln>
            <a:effectLst/>
          </c:spPr>
          <c:marker>
            <c:symbol val="square"/>
            <c:size val="9"/>
            <c:spPr>
              <a:solidFill>
                <a:srgbClr val="E6A48A"/>
              </a:solidFill>
              <a:ln w="9525">
                <a:noFill/>
              </a:ln>
              <a:effectLst/>
            </c:spPr>
          </c:marker>
          <c:cat>
            <c:multiLvlStrRef>
              <c:f>('7 LPP raport_hinnangud'!$H$9:$I$11,'7 LPP raport_hinnangud'!$H$13:$I$17,'7 LPP raport_hinnangud'!$H$19:$I$22)</c:f>
              <c:multiLvlStrCache>
                <c:ptCount val="12"/>
                <c:lvl>
                  <c:pt idx="0">
                    <c:v>i1.1.1</c:v>
                  </c:pt>
                  <c:pt idx="1">
                    <c:v>i1.1.2</c:v>
                  </c:pt>
                  <c:pt idx="2">
                    <c:v>i1.1.3</c:v>
                  </c:pt>
                  <c:pt idx="3">
                    <c:v>i1.2.1</c:v>
                  </c:pt>
                  <c:pt idx="4">
                    <c:v>i1.2.2</c:v>
                  </c:pt>
                  <c:pt idx="5">
                    <c:v>i1.2.3</c:v>
                  </c:pt>
                  <c:pt idx="6">
                    <c:v>i1.2.4</c:v>
                  </c:pt>
                  <c:pt idx="7">
                    <c:v>i1.2.5</c:v>
                  </c:pt>
                  <c:pt idx="8">
                    <c:v>i1.3.1</c:v>
                  </c:pt>
                  <c:pt idx="9">
                    <c:v>i1.3.2</c:v>
                  </c:pt>
                  <c:pt idx="10">
                    <c:v>i1.3.3</c:v>
                  </c:pt>
                  <c:pt idx="11">
                    <c:v>i1.3.4</c:v>
                  </c:pt>
                </c:lvl>
                <c:lvl>
                  <c:pt idx="0">
                    <c:v>E1.1</c:v>
                  </c:pt>
                  <c:pt idx="3">
                    <c:v>E1.2</c:v>
                  </c:pt>
                  <c:pt idx="8">
                    <c:v>E1.3</c:v>
                  </c:pt>
                </c:lvl>
              </c:multiLvlStrCache>
            </c:multiLvlStrRef>
          </c:cat>
          <c:val>
            <c:numRef>
              <c:f>('7 LPP raport_hinnangud'!$L$9:$L$11,'7 LPP raport_hinnangud'!$L$13:$L$17,'7 LPP raport_hinnangud'!$L$19:$L$22)</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'7 LPP raport_hinnangud'!$M$8</c:f>
              <c:strCache>
                <c:ptCount val="1"/>
                <c:pt idx="0">
                  <c:v>1 - 1,5</c:v>
                </c:pt>
              </c:strCache>
            </c:strRef>
          </c:tx>
          <c:spPr>
            <a:ln w="25400" cap="rnd">
              <a:noFill/>
              <a:round/>
            </a:ln>
            <a:effectLst/>
          </c:spPr>
          <c:marker>
            <c:symbol val="square"/>
            <c:size val="9"/>
            <c:spPr>
              <a:solidFill>
                <a:srgbClr val="FF3300"/>
              </a:solidFill>
              <a:ln w="9525">
                <a:noFill/>
              </a:ln>
              <a:effectLst/>
            </c:spPr>
          </c:marker>
          <c:val>
            <c:numRef>
              <c:f>('7 LPP raport_hinnangud'!$M$9:$M$12,'7 LPP raport_hinnangud'!$M$14:$M$17,'7 LPP raport_hinnangud'!$M$19:$M$22)</c:f>
              <c:numCache>
                <c:formatCode>General</c:formatCode>
                <c:ptCount val="12"/>
                <c:pt idx="0">
                  <c:v>0</c:v>
                </c:pt>
                <c:pt idx="1">
                  <c:v>0</c:v>
                </c:pt>
                <c:pt idx="2">
                  <c:v>0</c:v>
                </c:pt>
                <c:pt idx="4">
                  <c:v>0</c:v>
                </c:pt>
                <c:pt idx="5">
                  <c:v>0</c:v>
                </c:pt>
                <c:pt idx="6">
                  <c:v>0</c:v>
                </c:pt>
                <c:pt idx="7">
                  <c:v>0</c:v>
                </c:pt>
                <c:pt idx="8">
                  <c:v>0</c:v>
                </c:pt>
                <c:pt idx="9">
                  <c:v>0</c:v>
                </c:pt>
                <c:pt idx="10">
                  <c:v>0</c:v>
                </c:pt>
                <c:pt idx="11">
                  <c:v>0</c:v>
                </c:pt>
              </c:numCache>
            </c:numRef>
          </c:val>
          <c:smooth val="0"/>
        </c:ser>
        <c:ser>
          <c:idx val="4"/>
          <c:order val="4"/>
          <c:tx>
            <c:strRef>
              <c:f>'7 LPP raport_hinnangud'!$N$8</c:f>
              <c:strCache>
                <c:ptCount val="1"/>
                <c:pt idx="0">
                  <c:v>Eesmärgi keskmine</c:v>
                </c:pt>
              </c:strCache>
            </c:strRef>
          </c:tx>
          <c:spPr>
            <a:ln w="25400" cap="rnd">
              <a:solidFill>
                <a:schemeClr val="bg1">
                  <a:lumMod val="50000"/>
                </a:schemeClr>
              </a:solidFill>
              <a:round/>
            </a:ln>
            <a:effectLst/>
          </c:spPr>
          <c:marker>
            <c:symbol val="none"/>
          </c:marker>
          <c:val>
            <c:numRef>
              <c:f>('7 LPP raport_hinnangud'!$N$9:$N$11,'7 LPP raport_hinnangud'!$N$13:$N$17,'7 LPP raport_hinnangud'!$N$19:$N$22)</c:f>
              <c:numCache>
                <c:formatCode>0.000</c:formatCode>
                <c:ptCount val="12"/>
                <c:pt idx="0">
                  <c:v>3.7388888888888889</c:v>
                </c:pt>
                <c:pt idx="1">
                  <c:v>3.7388888888888889</c:v>
                </c:pt>
                <c:pt idx="2">
                  <c:v>3.7388888888888889</c:v>
                </c:pt>
                <c:pt idx="3">
                  <c:v>3.7388888888888889</c:v>
                </c:pt>
                <c:pt idx="4">
                  <c:v>3.7388888888888889</c:v>
                </c:pt>
                <c:pt idx="5">
                  <c:v>3.7388888888888889</c:v>
                </c:pt>
                <c:pt idx="6">
                  <c:v>3.7388888888888889</c:v>
                </c:pt>
                <c:pt idx="7">
                  <c:v>3.7388888888888889</c:v>
                </c:pt>
                <c:pt idx="8">
                  <c:v>3.7388888888888889</c:v>
                </c:pt>
                <c:pt idx="9">
                  <c:v>3.7388888888888889</c:v>
                </c:pt>
                <c:pt idx="10">
                  <c:v>3.7388888888888889</c:v>
                </c:pt>
                <c:pt idx="11">
                  <c:v>3.7388888888888889</c:v>
                </c:pt>
              </c:numCache>
            </c:numRef>
          </c:val>
          <c:smooth val="0"/>
        </c:ser>
        <c:dLbls>
          <c:showLegendKey val="0"/>
          <c:showVal val="0"/>
          <c:showCatName val="0"/>
          <c:showSerName val="0"/>
          <c:showPercent val="0"/>
          <c:showBubbleSize val="0"/>
        </c:dLbls>
        <c:marker val="1"/>
        <c:smooth val="0"/>
        <c:axId val="123084160"/>
        <c:axId val="123085952"/>
      </c:lineChart>
      <c:catAx>
        <c:axId val="123084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EYInterstate Light" panose="02000506000000020004" pitchFamily="2" charset="0"/>
                <a:ea typeface="+mn-ea"/>
                <a:cs typeface="+mn-cs"/>
              </a:defRPr>
            </a:pPr>
            <a:endParaRPr lang="et-EE"/>
          </a:p>
        </c:txPr>
        <c:crossAx val="123085952"/>
        <c:crosses val="autoZero"/>
        <c:auto val="1"/>
        <c:lblAlgn val="ctr"/>
        <c:lblOffset val="100"/>
        <c:noMultiLvlLbl val="0"/>
      </c:catAx>
      <c:valAx>
        <c:axId val="123085952"/>
        <c:scaling>
          <c:orientation val="minMax"/>
          <c:max val="4"/>
          <c:min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crossAx val="123084160"/>
        <c:crosses val="autoZero"/>
        <c:crossBetween val="between"/>
        <c:majorUnit val="1"/>
      </c:valAx>
      <c:spPr>
        <a:noFill/>
        <a:ln>
          <a:noFill/>
        </a:ln>
        <a:effectLst/>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0.685125719545017"/>
          <c:y val="0.444925943742563"/>
          <c:w val="0.28439803216524373"/>
          <c:h val="7.1562565933277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YInterstate Light" panose="02000506000000020004" pitchFamily="2" charset="0"/>
              <a:ea typeface="+mn-ea"/>
              <a:cs typeface="+mn-cs"/>
            </a:defRPr>
          </a:pPr>
          <a:endParaRPr lang="et-EE"/>
        </a:p>
      </c:txPr>
    </c:legend>
    <c:plotVisOnly val="1"/>
    <c:dispBlanksAs val="gap"/>
    <c:showDLblsOverMax val="0"/>
  </c:chart>
  <c:spPr>
    <a:solidFill>
      <a:schemeClr val="bg1"/>
    </a:solidFill>
    <a:ln w="9525" cap="flat" cmpd="sng" algn="ctr">
      <a:noFill/>
      <a:round/>
    </a:ln>
    <a:effectLst/>
  </c:spPr>
  <c:txPr>
    <a:bodyPr/>
    <a:lstStyle/>
    <a:p>
      <a:pPr>
        <a:defRPr>
          <a:latin typeface="EYInterstate Light" panose="02000506000000020004" pitchFamily="2" charset="0"/>
        </a:defRPr>
      </a:pPr>
      <a:endParaRPr lang="et-EE"/>
    </a:p>
  </c:txPr>
  <c:printSettings>
    <c:headerFooter/>
    <c:pageMargins b="0.75000000000000056" l="0.70000000000000051" r="0.70000000000000051" t="0.75000000000000056" header="0.30000000000000027" footer="0.30000000000000027"/>
    <c:pageSetup/>
  </c:printSettings>
  <c:userShapes r:id="rId1"/>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EYInterstate Light" panose="02000506000000020004" pitchFamily="2" charset="0"/>
                <a:ea typeface="+mn-ea"/>
                <a:cs typeface="+mn-cs"/>
              </a:defRPr>
            </a:pPr>
            <a:r>
              <a:rPr lang="et-EE" sz="1000" b="1"/>
              <a:t>Eesmärgi E2 hinnangud</a:t>
            </a:r>
          </a:p>
        </c:rich>
      </c:tx>
      <c:overlay val="0"/>
      <c:spPr>
        <a:noFill/>
        <a:ln>
          <a:noFill/>
        </a:ln>
        <a:effectLst/>
      </c:spPr>
    </c:title>
    <c:autoTitleDeleted val="0"/>
    <c:plotArea>
      <c:layout>
        <c:manualLayout>
          <c:layoutTarget val="inner"/>
          <c:xMode val="edge"/>
          <c:yMode val="edge"/>
          <c:x val="8.0470528735547942E-2"/>
          <c:y val="0.13719185423365468"/>
          <c:w val="0.90189114877140841"/>
          <c:h val="0.69294748124330163"/>
        </c:manualLayout>
      </c:layout>
      <c:lineChart>
        <c:grouping val="standard"/>
        <c:varyColors val="0"/>
        <c:ser>
          <c:idx val="0"/>
          <c:order val="0"/>
          <c:tx>
            <c:strRef>
              <c:f>'7 LPP raport_hinnangud'!$J$8</c:f>
              <c:strCache>
                <c:ptCount val="1"/>
                <c:pt idx="0">
                  <c:v>3,5 - 4,0</c:v>
                </c:pt>
              </c:strCache>
            </c:strRef>
          </c:tx>
          <c:spPr>
            <a:ln w="28575" cap="rnd">
              <a:noFill/>
              <a:round/>
            </a:ln>
            <a:effectLst/>
          </c:spPr>
          <c:marker>
            <c:symbol val="square"/>
            <c:size val="9"/>
            <c:spPr>
              <a:solidFill>
                <a:srgbClr val="33CC33"/>
              </a:solidFill>
              <a:ln w="9525">
                <a:noFill/>
              </a:ln>
              <a:effectLst/>
            </c:spPr>
          </c:marker>
          <c:cat>
            <c:multiLvlStrRef>
              <c:f>('7 LPP raport_hinnangud'!$H$25:$I$29,'7 LPP raport_hinnangud'!$H$31:$I$31,'7 LPP raport_hinnangud'!$H$33:$I$34)</c:f>
              <c:multiLvlStrCache>
                <c:ptCount val="8"/>
                <c:lvl>
                  <c:pt idx="0">
                    <c:v>i2.1.2</c:v>
                  </c:pt>
                  <c:pt idx="1">
                    <c:v>i2.1.3</c:v>
                  </c:pt>
                  <c:pt idx="2">
                    <c:v>i2.1.4</c:v>
                  </c:pt>
                  <c:pt idx="3">
                    <c:v>i2.1.5</c:v>
                  </c:pt>
                  <c:pt idx="4">
                    <c:v>i2.1.6</c:v>
                  </c:pt>
                  <c:pt idx="5">
                    <c:v>i2.2.1</c:v>
                  </c:pt>
                  <c:pt idx="6">
                    <c:v>i2.3.1</c:v>
                  </c:pt>
                  <c:pt idx="7">
                    <c:v>i2.3.2</c:v>
                  </c:pt>
                </c:lvl>
                <c:lvl>
                  <c:pt idx="0">
                    <c:v>E2.1</c:v>
                  </c:pt>
                  <c:pt idx="5">
                    <c:v>E2.2</c:v>
                  </c:pt>
                  <c:pt idx="6">
                    <c:v>E2.3</c:v>
                  </c:pt>
                </c:lvl>
              </c:multiLvlStrCache>
            </c:multiLvlStrRef>
          </c:cat>
          <c:val>
            <c:numRef>
              <c:f>('7 LPP raport_hinnangud'!$J$25:$J$29,'7 LPP raport_hinnangud'!$J$31,'7 LPP raport_hinnangud'!$J$33:$J$34)</c:f>
              <c:numCache>
                <c:formatCode>General</c:formatCode>
                <c:ptCount val="8"/>
                <c:pt idx="0">
                  <c:v>4</c:v>
                </c:pt>
                <c:pt idx="1">
                  <c:v>4</c:v>
                </c:pt>
                <c:pt idx="2">
                  <c:v>4</c:v>
                </c:pt>
                <c:pt idx="3">
                  <c:v>4</c:v>
                </c:pt>
                <c:pt idx="4">
                  <c:v>4</c:v>
                </c:pt>
                <c:pt idx="5">
                  <c:v>4</c:v>
                </c:pt>
                <c:pt idx="6">
                  <c:v>3.5</c:v>
                </c:pt>
                <c:pt idx="7">
                  <c:v>4</c:v>
                </c:pt>
              </c:numCache>
            </c:numRef>
          </c:val>
          <c:smooth val="0"/>
        </c:ser>
        <c:ser>
          <c:idx val="1"/>
          <c:order val="1"/>
          <c:tx>
            <c:strRef>
              <c:f>'7 LPP raport_hinnangud'!$K$8</c:f>
              <c:strCache>
                <c:ptCount val="1"/>
                <c:pt idx="0">
                  <c:v>2,5 - 3,5</c:v>
                </c:pt>
              </c:strCache>
            </c:strRef>
          </c:tx>
          <c:spPr>
            <a:ln w="28575" cap="rnd">
              <a:noFill/>
              <a:round/>
            </a:ln>
            <a:effectLst/>
          </c:spPr>
          <c:marker>
            <c:symbol val="square"/>
            <c:size val="9"/>
            <c:spPr>
              <a:solidFill>
                <a:srgbClr val="9FEF99"/>
              </a:solidFill>
              <a:ln w="9525">
                <a:noFill/>
              </a:ln>
              <a:effectLst/>
            </c:spPr>
          </c:marker>
          <c:cat>
            <c:multiLvlStrRef>
              <c:f>('7 LPP raport_hinnangud'!$H$25:$I$29,'7 LPP raport_hinnangud'!$H$31:$I$31,'7 LPP raport_hinnangud'!$H$33:$I$34)</c:f>
              <c:multiLvlStrCache>
                <c:ptCount val="8"/>
                <c:lvl>
                  <c:pt idx="0">
                    <c:v>i2.1.2</c:v>
                  </c:pt>
                  <c:pt idx="1">
                    <c:v>i2.1.3</c:v>
                  </c:pt>
                  <c:pt idx="2">
                    <c:v>i2.1.4</c:v>
                  </c:pt>
                  <c:pt idx="3">
                    <c:v>i2.1.5</c:v>
                  </c:pt>
                  <c:pt idx="4">
                    <c:v>i2.1.6</c:v>
                  </c:pt>
                  <c:pt idx="5">
                    <c:v>i2.2.1</c:v>
                  </c:pt>
                  <c:pt idx="6">
                    <c:v>i2.3.1</c:v>
                  </c:pt>
                  <c:pt idx="7">
                    <c:v>i2.3.2</c:v>
                  </c:pt>
                </c:lvl>
                <c:lvl>
                  <c:pt idx="0">
                    <c:v>E2.1</c:v>
                  </c:pt>
                  <c:pt idx="5">
                    <c:v>E2.2</c:v>
                  </c:pt>
                  <c:pt idx="6">
                    <c:v>E2.3</c:v>
                  </c:pt>
                </c:lvl>
              </c:multiLvlStrCache>
            </c:multiLvlStrRef>
          </c:cat>
          <c:val>
            <c:numRef>
              <c:f>('7 LPP raport_hinnangud'!$K$25:$K$29,'7 LPP raport_hinnangud'!$K$31,'7 LPP raport_hinnangud'!$K$33:$K$34)</c:f>
              <c:numCache>
                <c:formatCode>General</c:formatCode>
                <c:ptCount val="8"/>
                <c:pt idx="0">
                  <c:v>0</c:v>
                </c:pt>
                <c:pt idx="1">
                  <c:v>0</c:v>
                </c:pt>
                <c:pt idx="2">
                  <c:v>0</c:v>
                </c:pt>
                <c:pt idx="3">
                  <c:v>0</c:v>
                </c:pt>
                <c:pt idx="4">
                  <c:v>0</c:v>
                </c:pt>
                <c:pt idx="5">
                  <c:v>0</c:v>
                </c:pt>
                <c:pt idx="6">
                  <c:v>0</c:v>
                </c:pt>
                <c:pt idx="7">
                  <c:v>0</c:v>
                </c:pt>
              </c:numCache>
            </c:numRef>
          </c:val>
          <c:smooth val="0"/>
        </c:ser>
        <c:ser>
          <c:idx val="2"/>
          <c:order val="2"/>
          <c:tx>
            <c:strRef>
              <c:f>'7 LPP raport_hinnangud'!$L$8</c:f>
              <c:strCache>
                <c:ptCount val="1"/>
                <c:pt idx="0">
                  <c:v>1,5 - 2,5</c:v>
                </c:pt>
              </c:strCache>
            </c:strRef>
          </c:tx>
          <c:spPr>
            <a:ln w="28575" cap="rnd">
              <a:noFill/>
              <a:round/>
            </a:ln>
            <a:effectLst/>
          </c:spPr>
          <c:marker>
            <c:symbol val="square"/>
            <c:size val="9"/>
            <c:spPr>
              <a:solidFill>
                <a:srgbClr val="E6A48A"/>
              </a:solidFill>
              <a:ln w="9525">
                <a:noFill/>
              </a:ln>
              <a:effectLst/>
            </c:spPr>
          </c:marker>
          <c:cat>
            <c:multiLvlStrRef>
              <c:f>('7 LPP raport_hinnangud'!$H$25:$I$29,'7 LPP raport_hinnangud'!$H$31:$I$31,'7 LPP raport_hinnangud'!$H$33:$I$34)</c:f>
              <c:multiLvlStrCache>
                <c:ptCount val="8"/>
                <c:lvl>
                  <c:pt idx="0">
                    <c:v>i2.1.2</c:v>
                  </c:pt>
                  <c:pt idx="1">
                    <c:v>i2.1.3</c:v>
                  </c:pt>
                  <c:pt idx="2">
                    <c:v>i2.1.4</c:v>
                  </c:pt>
                  <c:pt idx="3">
                    <c:v>i2.1.5</c:v>
                  </c:pt>
                  <c:pt idx="4">
                    <c:v>i2.1.6</c:v>
                  </c:pt>
                  <c:pt idx="5">
                    <c:v>i2.2.1</c:v>
                  </c:pt>
                  <c:pt idx="6">
                    <c:v>i2.3.1</c:v>
                  </c:pt>
                  <c:pt idx="7">
                    <c:v>i2.3.2</c:v>
                  </c:pt>
                </c:lvl>
                <c:lvl>
                  <c:pt idx="0">
                    <c:v>E2.1</c:v>
                  </c:pt>
                  <c:pt idx="5">
                    <c:v>E2.2</c:v>
                  </c:pt>
                  <c:pt idx="6">
                    <c:v>E2.3</c:v>
                  </c:pt>
                </c:lvl>
              </c:multiLvlStrCache>
            </c:multiLvlStrRef>
          </c:cat>
          <c:val>
            <c:numRef>
              <c:f>('7 LPP raport_hinnangud'!$L$25:$L$29,'7 LPP raport_hinnangud'!$L$31,'7 LPP raport_hinnangud'!$L$33:$L$34)</c:f>
              <c:numCache>
                <c:formatCode>General</c:formatCode>
                <c:ptCount val="8"/>
                <c:pt idx="0">
                  <c:v>0</c:v>
                </c:pt>
                <c:pt idx="1">
                  <c:v>0</c:v>
                </c:pt>
                <c:pt idx="2">
                  <c:v>0</c:v>
                </c:pt>
                <c:pt idx="3">
                  <c:v>0</c:v>
                </c:pt>
                <c:pt idx="4">
                  <c:v>0</c:v>
                </c:pt>
                <c:pt idx="5">
                  <c:v>0</c:v>
                </c:pt>
                <c:pt idx="6">
                  <c:v>0</c:v>
                </c:pt>
                <c:pt idx="7">
                  <c:v>0</c:v>
                </c:pt>
              </c:numCache>
            </c:numRef>
          </c:val>
          <c:smooth val="0"/>
        </c:ser>
        <c:ser>
          <c:idx val="3"/>
          <c:order val="3"/>
          <c:tx>
            <c:strRef>
              <c:f>'7 LPP raport_hinnangud'!$M$8</c:f>
              <c:strCache>
                <c:ptCount val="1"/>
                <c:pt idx="0">
                  <c:v>1 - 1,5</c:v>
                </c:pt>
              </c:strCache>
            </c:strRef>
          </c:tx>
          <c:spPr>
            <a:ln w="25400" cap="rnd">
              <a:noFill/>
              <a:round/>
            </a:ln>
            <a:effectLst/>
          </c:spPr>
          <c:marker>
            <c:symbol val="square"/>
            <c:size val="9"/>
            <c:spPr>
              <a:solidFill>
                <a:srgbClr val="FF3300"/>
              </a:solidFill>
              <a:ln w="9525">
                <a:noFill/>
              </a:ln>
              <a:effectLst/>
            </c:spPr>
          </c:marker>
          <c:cat>
            <c:multiLvlStrRef>
              <c:f>('7 LPP raport_hinnangud'!$H$25:$I$29,'7 LPP raport_hinnangud'!$H$31:$I$31,'7 LPP raport_hinnangud'!$H$33:$I$34)</c:f>
              <c:multiLvlStrCache>
                <c:ptCount val="8"/>
                <c:lvl>
                  <c:pt idx="0">
                    <c:v>i2.1.2</c:v>
                  </c:pt>
                  <c:pt idx="1">
                    <c:v>i2.1.3</c:v>
                  </c:pt>
                  <c:pt idx="2">
                    <c:v>i2.1.4</c:v>
                  </c:pt>
                  <c:pt idx="3">
                    <c:v>i2.1.5</c:v>
                  </c:pt>
                  <c:pt idx="4">
                    <c:v>i2.1.6</c:v>
                  </c:pt>
                  <c:pt idx="5">
                    <c:v>i2.2.1</c:v>
                  </c:pt>
                  <c:pt idx="6">
                    <c:v>i2.3.1</c:v>
                  </c:pt>
                  <c:pt idx="7">
                    <c:v>i2.3.2</c:v>
                  </c:pt>
                </c:lvl>
                <c:lvl>
                  <c:pt idx="0">
                    <c:v>E2.1</c:v>
                  </c:pt>
                  <c:pt idx="5">
                    <c:v>E2.2</c:v>
                  </c:pt>
                  <c:pt idx="6">
                    <c:v>E2.3</c:v>
                  </c:pt>
                </c:lvl>
              </c:multiLvlStrCache>
            </c:multiLvlStrRef>
          </c:cat>
          <c:val>
            <c:numRef>
              <c:f>('7 LPP raport_hinnangud'!$M$25:$M$29,'7 LPP raport_hinnangud'!$M$31,'7 LPP raport_hinnangud'!$M$33:$M$34)</c:f>
              <c:numCache>
                <c:formatCode>General</c:formatCode>
                <c:ptCount val="8"/>
                <c:pt idx="0">
                  <c:v>0</c:v>
                </c:pt>
                <c:pt idx="1">
                  <c:v>0</c:v>
                </c:pt>
                <c:pt idx="2">
                  <c:v>0</c:v>
                </c:pt>
                <c:pt idx="3">
                  <c:v>0</c:v>
                </c:pt>
                <c:pt idx="4">
                  <c:v>0</c:v>
                </c:pt>
                <c:pt idx="5">
                  <c:v>0</c:v>
                </c:pt>
                <c:pt idx="6">
                  <c:v>0</c:v>
                </c:pt>
                <c:pt idx="7">
                  <c:v>0</c:v>
                </c:pt>
              </c:numCache>
            </c:numRef>
          </c:val>
          <c:smooth val="0"/>
        </c:ser>
        <c:ser>
          <c:idx val="4"/>
          <c:order val="4"/>
          <c:tx>
            <c:strRef>
              <c:f>'7 LPP raport_hinnangud'!$N$8</c:f>
              <c:strCache>
                <c:ptCount val="1"/>
                <c:pt idx="0">
                  <c:v>Eesmärgi keskmine</c:v>
                </c:pt>
              </c:strCache>
            </c:strRef>
          </c:tx>
          <c:spPr>
            <a:ln w="25400" cap="rnd">
              <a:solidFill>
                <a:schemeClr val="bg1">
                  <a:lumMod val="50000"/>
                </a:schemeClr>
              </a:solidFill>
              <a:round/>
            </a:ln>
            <a:effectLst/>
          </c:spPr>
          <c:marker>
            <c:symbol val="none"/>
          </c:marker>
          <c:cat>
            <c:multiLvlStrRef>
              <c:f>('7 LPP raport_hinnangud'!$H$25:$I$29,'7 LPP raport_hinnangud'!$H$31:$I$31,'7 LPP raport_hinnangud'!$H$33:$I$34)</c:f>
              <c:multiLvlStrCache>
                <c:ptCount val="8"/>
                <c:lvl>
                  <c:pt idx="0">
                    <c:v>i2.1.2</c:v>
                  </c:pt>
                  <c:pt idx="1">
                    <c:v>i2.1.3</c:v>
                  </c:pt>
                  <c:pt idx="2">
                    <c:v>i2.1.4</c:v>
                  </c:pt>
                  <c:pt idx="3">
                    <c:v>i2.1.5</c:v>
                  </c:pt>
                  <c:pt idx="4">
                    <c:v>i2.1.6</c:v>
                  </c:pt>
                  <c:pt idx="5">
                    <c:v>i2.2.1</c:v>
                  </c:pt>
                  <c:pt idx="6">
                    <c:v>i2.3.1</c:v>
                  </c:pt>
                  <c:pt idx="7">
                    <c:v>i2.3.2</c:v>
                  </c:pt>
                </c:lvl>
                <c:lvl>
                  <c:pt idx="0">
                    <c:v>E2.1</c:v>
                  </c:pt>
                  <c:pt idx="5">
                    <c:v>E2.2</c:v>
                  </c:pt>
                  <c:pt idx="6">
                    <c:v>E2.3</c:v>
                  </c:pt>
                </c:lvl>
              </c:multiLvlStrCache>
            </c:multiLvlStrRef>
          </c:cat>
          <c:val>
            <c:numRef>
              <c:f>('7 LPP raport_hinnangud'!$N$25:$N$29,'7 LPP raport_hinnangud'!$N$31,'7 LPP raport_hinnangud'!$N$33:$N$34)</c:f>
              <c:numCache>
                <c:formatCode>0.000</c:formatCode>
                <c:ptCount val="8"/>
                <c:pt idx="0">
                  <c:v>3.9166666666666665</c:v>
                </c:pt>
                <c:pt idx="1">
                  <c:v>3.9166666666666665</c:v>
                </c:pt>
                <c:pt idx="2">
                  <c:v>3.9166666666666665</c:v>
                </c:pt>
                <c:pt idx="3">
                  <c:v>3.9166666666666665</c:v>
                </c:pt>
                <c:pt idx="4">
                  <c:v>3.9166666666666665</c:v>
                </c:pt>
                <c:pt idx="5">
                  <c:v>3.9166666666666665</c:v>
                </c:pt>
                <c:pt idx="6">
                  <c:v>3.9166666666666665</c:v>
                </c:pt>
                <c:pt idx="7">
                  <c:v>3.9166666666666665</c:v>
                </c:pt>
              </c:numCache>
            </c:numRef>
          </c:val>
          <c:smooth val="0"/>
        </c:ser>
        <c:dLbls>
          <c:showLegendKey val="0"/>
          <c:showVal val="0"/>
          <c:showCatName val="0"/>
          <c:showSerName val="0"/>
          <c:showPercent val="0"/>
          <c:showBubbleSize val="0"/>
        </c:dLbls>
        <c:marker val="1"/>
        <c:smooth val="0"/>
        <c:axId val="123800960"/>
        <c:axId val="123823232"/>
      </c:lineChart>
      <c:catAx>
        <c:axId val="1238009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EYInterstate Light" panose="02000506000000020004" pitchFamily="2" charset="0"/>
                <a:ea typeface="+mn-ea"/>
                <a:cs typeface="+mn-cs"/>
              </a:defRPr>
            </a:pPr>
            <a:endParaRPr lang="et-EE"/>
          </a:p>
        </c:txPr>
        <c:crossAx val="123823232"/>
        <c:crosses val="autoZero"/>
        <c:auto val="1"/>
        <c:lblAlgn val="ctr"/>
        <c:lblOffset val="100"/>
        <c:noMultiLvlLbl val="0"/>
      </c:catAx>
      <c:valAx>
        <c:axId val="123823232"/>
        <c:scaling>
          <c:orientation val="minMax"/>
          <c:max val="4"/>
          <c:min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crossAx val="123800960"/>
        <c:crosses val="autoZero"/>
        <c:crossBetween val="between"/>
        <c:majorUnit val="1"/>
      </c:valAx>
      <c:spPr>
        <a:noFill/>
        <a:ln>
          <a:noFill/>
        </a:ln>
        <a:effectLst/>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0.66813871050791962"/>
          <c:y val="0.50494737996978678"/>
          <c:w val="0.29948041738856429"/>
          <c:h val="7.1562565933277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YInterstate Light" panose="02000506000000020004" pitchFamily="2" charset="0"/>
              <a:ea typeface="+mn-ea"/>
              <a:cs typeface="+mn-cs"/>
            </a:defRPr>
          </a:pPr>
          <a:endParaRPr lang="et-EE"/>
        </a:p>
      </c:txPr>
    </c:legend>
    <c:plotVisOnly val="1"/>
    <c:dispBlanksAs val="gap"/>
    <c:showDLblsOverMax val="0"/>
  </c:chart>
  <c:spPr>
    <a:solidFill>
      <a:schemeClr val="bg1"/>
    </a:solidFill>
    <a:ln w="9525" cap="flat" cmpd="sng" algn="ctr">
      <a:noFill/>
      <a:round/>
    </a:ln>
    <a:effectLst/>
  </c:spPr>
  <c:txPr>
    <a:bodyPr/>
    <a:lstStyle/>
    <a:p>
      <a:pPr>
        <a:defRPr>
          <a:latin typeface="EYInterstate Light" panose="02000506000000020004" pitchFamily="2" charset="0"/>
        </a:defRPr>
      </a:pPr>
      <a:endParaRPr lang="et-EE"/>
    </a:p>
  </c:txPr>
  <c:printSettings>
    <c:headerFooter/>
    <c:pageMargins b="0.75000000000000056" l="0.70000000000000051" r="0.70000000000000051" t="0.75000000000000056" header="0.30000000000000027" footer="0.30000000000000027"/>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'3 KOV-i SISESTUSVORM'!$C$30</c:f>
              <c:strCache>
                <c:ptCount val="1"/>
                <c:pt idx="0">
                  <c:v>sisseränne (EE sisene ja välismaine kokku)</c:v>
                </c:pt>
              </c:strCache>
            </c:strRef>
          </c:tx>
          <c:spPr>
            <a:solidFill>
              <a:srgbClr val="FFE600"/>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SISESTUSVORM'!$D$27:$K$27</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SISESTUSVORM'!$D$30:$J$30</c:f>
              <c:numCache>
                <c:formatCode>#,##0</c:formatCode>
                <c:ptCount val="7"/>
                <c:pt idx="0">
                  <c:v>74</c:v>
                </c:pt>
                <c:pt idx="1">
                  <c:v>77</c:v>
                </c:pt>
                <c:pt idx="2">
                  <c:v>61</c:v>
                </c:pt>
                <c:pt idx="3">
                  <c:v>42</c:v>
                </c:pt>
                <c:pt idx="4">
                  <c:v>32</c:v>
                </c:pt>
                <c:pt idx="5">
                  <c:v>48</c:v>
                </c:pt>
                <c:pt idx="6">
                  <c:v>55</c:v>
                </c:pt>
              </c:numCache>
            </c:numRef>
          </c:val>
        </c:ser>
        <c:ser>
          <c:idx val="1"/>
          <c:order val="1"/>
          <c:tx>
            <c:strRef>
              <c:f>'3 KOV-i SISESTUSVORM'!$C$31</c:f>
              <c:strCache>
                <c:ptCount val="1"/>
                <c:pt idx="0">
                  <c:v>väljaränne (EE sisene ja välismaine kokku)</c:v>
                </c:pt>
              </c:strCache>
            </c:strRef>
          </c:tx>
          <c:spPr>
            <a:solidFill>
              <a:srgbClr val="7F7E82"/>
            </a:solidFill>
            <a:ln w="25400">
              <a:no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SISESTUSVORM'!$D$27:$K$27</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SISESTUSVORM'!$D$31:$J$31</c:f>
              <c:numCache>
                <c:formatCode>#,##0</c:formatCode>
                <c:ptCount val="7"/>
                <c:pt idx="0">
                  <c:v>86</c:v>
                </c:pt>
                <c:pt idx="1">
                  <c:v>98</c:v>
                </c:pt>
                <c:pt idx="2">
                  <c:v>143</c:v>
                </c:pt>
                <c:pt idx="3">
                  <c:v>88</c:v>
                </c:pt>
                <c:pt idx="4">
                  <c:v>118</c:v>
                </c:pt>
                <c:pt idx="5">
                  <c:v>93</c:v>
                </c:pt>
                <c:pt idx="6">
                  <c:v>74</c:v>
                </c:pt>
              </c:numCache>
            </c:numRef>
          </c:val>
        </c:ser>
        <c:dLbls>
          <c:showLegendKey val="0"/>
          <c:showVal val="0"/>
          <c:showCatName val="0"/>
          <c:showSerName val="0"/>
          <c:showPercent val="0"/>
          <c:showBubbleSize val="0"/>
        </c:dLbls>
        <c:gapWidth val="100"/>
        <c:axId val="105719296"/>
        <c:axId val="105720832"/>
      </c:barChart>
      <c:catAx>
        <c:axId val="105719296"/>
        <c:scaling>
          <c:orientation val="minMax"/>
        </c:scaling>
        <c:delete val="0"/>
        <c:axPos val="b"/>
        <c:numFmt formatCode="General" sourceLinked="1"/>
        <c:majorTickMark val="out"/>
        <c:minorTickMark val="none"/>
        <c:tickLblPos val="low"/>
        <c:spPr>
          <a:ln>
            <a:solidFill>
              <a:srgbClr val="000000"/>
            </a:solidFill>
            <a:prstDash val="solid"/>
          </a:ln>
        </c:spPr>
        <c:crossAx val="105720832"/>
        <c:crosses val="autoZero"/>
        <c:auto val="1"/>
        <c:lblAlgn val="ctr"/>
        <c:lblOffset val="100"/>
        <c:noMultiLvlLbl val="0"/>
      </c:catAx>
      <c:valAx>
        <c:axId val="105720832"/>
        <c:scaling>
          <c:orientation val="minMax"/>
        </c:scaling>
        <c:delete val="0"/>
        <c:axPos val="l"/>
        <c:title>
          <c:tx>
            <c:rich>
              <a:bodyPr/>
              <a:lstStyle/>
              <a:p>
                <a:pPr>
                  <a:defRPr>
                    <a:latin typeface="EYInterstate Light" panose="02000506000000020004" pitchFamily="2" charset="0"/>
                  </a:defRPr>
                </a:pPr>
                <a:r>
                  <a:rPr lang="et-EE">
                    <a:latin typeface="EYInterstate Light" panose="02000506000000020004" pitchFamily="2" charset="0"/>
                  </a:rPr>
                  <a:t>inimeste arv</a:t>
                </a:r>
              </a:p>
            </c:rich>
          </c:tx>
          <c:overlay val="0"/>
        </c:title>
        <c:numFmt formatCode="#,##0" sourceLinked="0"/>
        <c:majorTickMark val="out"/>
        <c:minorTickMark val="none"/>
        <c:tickLblPos val="low"/>
        <c:spPr>
          <a:ln>
            <a:solidFill>
              <a:srgbClr val="000000"/>
            </a:solidFill>
            <a:prstDash val="solid"/>
          </a:ln>
        </c:spPr>
        <c:crossAx val="105719296"/>
        <c:crosses val="autoZero"/>
        <c:crossBetween val="between"/>
      </c:valAx>
      <c:spPr>
        <a:solidFill>
          <a:srgbClr val="FFFFFF"/>
        </a:solidFill>
        <a:ln w="25400">
          <a:noFill/>
        </a:ln>
      </c:spPr>
    </c:plotArea>
    <c:legend>
      <c:legendPos val="b"/>
      <c:overlay val="0"/>
      <c:spPr>
        <a:ln w="25400">
          <a:noFill/>
        </a:ln>
      </c:spPr>
      <c:txPr>
        <a:bodyPr/>
        <a:lstStyle/>
        <a:p>
          <a:pPr>
            <a:defRPr sz="800">
              <a:latin typeface="Arial Narrow"/>
              <a:ea typeface="Arial Narrow"/>
              <a:cs typeface="Arial Narrow"/>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Arial Narrow"/>
          <a:ea typeface="Arial Narrow"/>
          <a:cs typeface="Arial Narrow"/>
        </a:defRPr>
      </a:pPr>
      <a:endParaRPr lang="et-EE"/>
    </a:p>
  </c:txPr>
  <c:printSettings>
    <c:headerFooter/>
    <c:pageMargins b="0.750000000000001" l="0.70000000000000062" r="0.70000000000000062" t="0.750000000000001"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EYInterstate Light" panose="02000506000000020004" pitchFamily="2" charset="0"/>
                <a:ea typeface="+mn-ea"/>
                <a:cs typeface="+mn-cs"/>
              </a:defRPr>
            </a:pPr>
            <a:r>
              <a:rPr lang="et-EE" sz="1000" b="1"/>
              <a:t>Eesmärgi E3 hinnangud</a:t>
            </a:r>
          </a:p>
        </c:rich>
      </c:tx>
      <c:overlay val="0"/>
      <c:spPr>
        <a:noFill/>
        <a:ln>
          <a:noFill/>
        </a:ln>
        <a:effectLst/>
      </c:spPr>
    </c:title>
    <c:autoTitleDeleted val="0"/>
    <c:plotArea>
      <c:layout>
        <c:manualLayout>
          <c:layoutTarget val="inner"/>
          <c:xMode val="edge"/>
          <c:yMode val="edge"/>
          <c:x val="7.116190476190476E-2"/>
          <c:y val="0.13719185423365468"/>
          <c:w val="0.91119985001874826"/>
          <c:h val="0.69294748124330163"/>
        </c:manualLayout>
      </c:layout>
      <c:lineChart>
        <c:grouping val="standard"/>
        <c:varyColors val="0"/>
        <c:ser>
          <c:idx val="0"/>
          <c:order val="0"/>
          <c:tx>
            <c:strRef>
              <c:f>'7 LPP raport_hinnangud'!$J$8</c:f>
              <c:strCache>
                <c:ptCount val="1"/>
                <c:pt idx="0">
                  <c:v>3,5 - 4,0</c:v>
                </c:pt>
              </c:strCache>
            </c:strRef>
          </c:tx>
          <c:spPr>
            <a:ln w="28575" cap="rnd">
              <a:noFill/>
              <a:round/>
            </a:ln>
            <a:effectLst/>
          </c:spPr>
          <c:marker>
            <c:symbol val="square"/>
            <c:size val="9"/>
            <c:spPr>
              <a:solidFill>
                <a:srgbClr val="33CC33"/>
              </a:solidFill>
              <a:ln w="9525">
                <a:noFill/>
              </a:ln>
              <a:effectLst/>
            </c:spPr>
          </c:marker>
          <c:cat>
            <c:multiLvlStrRef>
              <c:f>('7 LPP raport_hinnangud'!$H$37:$I$37,'7 LPP raport_hinnangud'!$H$39:$I$47)</c:f>
              <c:multiLvlStrCache>
                <c:ptCount val="10"/>
                <c:lvl>
                  <c:pt idx="0">
                    <c:v>i3.1.1</c:v>
                  </c:pt>
                  <c:pt idx="1">
                    <c:v>i3.2.1</c:v>
                  </c:pt>
                  <c:pt idx="2">
                    <c:v>i3.2.2</c:v>
                  </c:pt>
                  <c:pt idx="3">
                    <c:v>i3.2.3</c:v>
                  </c:pt>
                  <c:pt idx="4">
                    <c:v>i3.2.4</c:v>
                  </c:pt>
                  <c:pt idx="5">
                    <c:v>i3.2.5</c:v>
                  </c:pt>
                  <c:pt idx="6">
                    <c:v>i3.2.6</c:v>
                  </c:pt>
                  <c:pt idx="7">
                    <c:v>i3.2.7</c:v>
                  </c:pt>
                  <c:pt idx="8">
                    <c:v>i3.2.8</c:v>
                  </c:pt>
                  <c:pt idx="9">
                    <c:v>i3.2.9</c:v>
                  </c:pt>
                </c:lvl>
                <c:lvl>
                  <c:pt idx="0">
                    <c:v>E3.1</c:v>
                  </c:pt>
                  <c:pt idx="1">
                    <c:v>E3.2</c:v>
                  </c:pt>
                </c:lvl>
              </c:multiLvlStrCache>
            </c:multiLvlStrRef>
          </c:cat>
          <c:val>
            <c:numRef>
              <c:f>('7 LPP raport_hinnangud'!$J$37,'7 LPP raport_hinnangud'!$J$39:$J$47)</c:f>
              <c:numCache>
                <c:formatCode>General</c:formatCode>
                <c:ptCount val="10"/>
                <c:pt idx="0">
                  <c:v>3.8333333333333335</c:v>
                </c:pt>
                <c:pt idx="1">
                  <c:v>0</c:v>
                </c:pt>
                <c:pt idx="2">
                  <c:v>0</c:v>
                </c:pt>
                <c:pt idx="3">
                  <c:v>0</c:v>
                </c:pt>
                <c:pt idx="4">
                  <c:v>0</c:v>
                </c:pt>
                <c:pt idx="5">
                  <c:v>0</c:v>
                </c:pt>
                <c:pt idx="6">
                  <c:v>0</c:v>
                </c:pt>
                <c:pt idx="7">
                  <c:v>0</c:v>
                </c:pt>
                <c:pt idx="8">
                  <c:v>0</c:v>
                </c:pt>
                <c:pt idx="9">
                  <c:v>0</c:v>
                </c:pt>
              </c:numCache>
            </c:numRef>
          </c:val>
          <c:smooth val="0"/>
        </c:ser>
        <c:ser>
          <c:idx val="1"/>
          <c:order val="1"/>
          <c:tx>
            <c:strRef>
              <c:f>'7 LPP raport_hinnangud'!$K$8</c:f>
              <c:strCache>
                <c:ptCount val="1"/>
                <c:pt idx="0">
                  <c:v>2,5 - 3,5</c:v>
                </c:pt>
              </c:strCache>
            </c:strRef>
          </c:tx>
          <c:spPr>
            <a:ln w="28575" cap="rnd">
              <a:noFill/>
              <a:round/>
            </a:ln>
            <a:effectLst/>
          </c:spPr>
          <c:marker>
            <c:symbol val="square"/>
            <c:size val="9"/>
            <c:spPr>
              <a:solidFill>
                <a:srgbClr val="9FEF99"/>
              </a:solidFill>
              <a:ln w="9525">
                <a:noFill/>
              </a:ln>
              <a:effectLst/>
            </c:spPr>
          </c:marker>
          <c:cat>
            <c:multiLvlStrRef>
              <c:f>('7 LPP raport_hinnangud'!$H$37:$I$37,'7 LPP raport_hinnangud'!$H$39:$I$47)</c:f>
              <c:multiLvlStrCache>
                <c:ptCount val="10"/>
                <c:lvl>
                  <c:pt idx="0">
                    <c:v>i3.1.1</c:v>
                  </c:pt>
                  <c:pt idx="1">
                    <c:v>i3.2.1</c:v>
                  </c:pt>
                  <c:pt idx="2">
                    <c:v>i3.2.2</c:v>
                  </c:pt>
                  <c:pt idx="3">
                    <c:v>i3.2.3</c:v>
                  </c:pt>
                  <c:pt idx="4">
                    <c:v>i3.2.4</c:v>
                  </c:pt>
                  <c:pt idx="5">
                    <c:v>i3.2.5</c:v>
                  </c:pt>
                  <c:pt idx="6">
                    <c:v>i3.2.6</c:v>
                  </c:pt>
                  <c:pt idx="7">
                    <c:v>i3.2.7</c:v>
                  </c:pt>
                  <c:pt idx="8">
                    <c:v>i3.2.8</c:v>
                  </c:pt>
                  <c:pt idx="9">
                    <c:v>i3.2.9</c:v>
                  </c:pt>
                </c:lvl>
                <c:lvl>
                  <c:pt idx="0">
                    <c:v>E3.1</c:v>
                  </c:pt>
                  <c:pt idx="1">
                    <c:v>E3.2</c:v>
                  </c:pt>
                </c:lvl>
              </c:multiLvlStrCache>
            </c:multiLvlStrRef>
          </c:cat>
          <c:val>
            <c:numRef>
              <c:f>('7 LPP raport_hinnangud'!$K$37,'7 LPP raport_hinnangud'!$K$39:$K$47)</c:f>
              <c:numCache>
                <c:formatCode>General</c:formatCode>
                <c:ptCount val="10"/>
                <c:pt idx="0">
                  <c:v>0</c:v>
                </c:pt>
                <c:pt idx="1">
                  <c:v>3</c:v>
                </c:pt>
                <c:pt idx="2">
                  <c:v>3</c:v>
                </c:pt>
                <c:pt idx="3">
                  <c:v>3</c:v>
                </c:pt>
                <c:pt idx="4">
                  <c:v>3</c:v>
                </c:pt>
                <c:pt idx="5">
                  <c:v>3</c:v>
                </c:pt>
                <c:pt idx="6">
                  <c:v>3</c:v>
                </c:pt>
                <c:pt idx="7">
                  <c:v>3</c:v>
                </c:pt>
                <c:pt idx="8">
                  <c:v>3</c:v>
                </c:pt>
                <c:pt idx="9">
                  <c:v>3</c:v>
                </c:pt>
              </c:numCache>
            </c:numRef>
          </c:val>
          <c:smooth val="0"/>
        </c:ser>
        <c:ser>
          <c:idx val="2"/>
          <c:order val="2"/>
          <c:tx>
            <c:strRef>
              <c:f>'7 LPP raport_hinnangud'!$L$8</c:f>
              <c:strCache>
                <c:ptCount val="1"/>
                <c:pt idx="0">
                  <c:v>1,5 - 2,5</c:v>
                </c:pt>
              </c:strCache>
            </c:strRef>
          </c:tx>
          <c:spPr>
            <a:ln w="28575" cap="rnd">
              <a:noFill/>
              <a:round/>
            </a:ln>
            <a:effectLst/>
          </c:spPr>
          <c:marker>
            <c:symbol val="square"/>
            <c:size val="9"/>
            <c:spPr>
              <a:solidFill>
                <a:srgbClr val="E6A48A"/>
              </a:solidFill>
              <a:ln w="9525">
                <a:noFill/>
              </a:ln>
              <a:effectLst/>
            </c:spPr>
          </c:marker>
          <c:cat>
            <c:multiLvlStrRef>
              <c:f>('7 LPP raport_hinnangud'!$H$37:$I$37,'7 LPP raport_hinnangud'!$H$39:$I$47)</c:f>
              <c:multiLvlStrCache>
                <c:ptCount val="10"/>
                <c:lvl>
                  <c:pt idx="0">
                    <c:v>i3.1.1</c:v>
                  </c:pt>
                  <c:pt idx="1">
                    <c:v>i3.2.1</c:v>
                  </c:pt>
                  <c:pt idx="2">
                    <c:v>i3.2.2</c:v>
                  </c:pt>
                  <c:pt idx="3">
                    <c:v>i3.2.3</c:v>
                  </c:pt>
                  <c:pt idx="4">
                    <c:v>i3.2.4</c:v>
                  </c:pt>
                  <c:pt idx="5">
                    <c:v>i3.2.5</c:v>
                  </c:pt>
                  <c:pt idx="6">
                    <c:v>i3.2.6</c:v>
                  </c:pt>
                  <c:pt idx="7">
                    <c:v>i3.2.7</c:v>
                  </c:pt>
                  <c:pt idx="8">
                    <c:v>i3.2.8</c:v>
                  </c:pt>
                  <c:pt idx="9">
                    <c:v>i3.2.9</c:v>
                  </c:pt>
                </c:lvl>
                <c:lvl>
                  <c:pt idx="0">
                    <c:v>E3.1</c:v>
                  </c:pt>
                  <c:pt idx="1">
                    <c:v>E3.2</c:v>
                  </c:pt>
                </c:lvl>
              </c:multiLvlStrCache>
            </c:multiLvlStrRef>
          </c:cat>
          <c:val>
            <c:numRef>
              <c:f>('7 LPP raport_hinnangud'!$L$37,'7 LPP raport_hinnangud'!$L$39:$L$47)</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3"/>
          <c:order val="3"/>
          <c:tx>
            <c:strRef>
              <c:f>'7 LPP raport_hinnangud'!$M$8</c:f>
              <c:strCache>
                <c:ptCount val="1"/>
                <c:pt idx="0">
                  <c:v>1 - 1,5</c:v>
                </c:pt>
              </c:strCache>
            </c:strRef>
          </c:tx>
          <c:spPr>
            <a:ln w="25400" cap="rnd">
              <a:noFill/>
              <a:round/>
            </a:ln>
            <a:effectLst/>
          </c:spPr>
          <c:marker>
            <c:symbol val="square"/>
            <c:size val="9"/>
            <c:spPr>
              <a:solidFill>
                <a:srgbClr val="FF3300"/>
              </a:solidFill>
              <a:ln w="9525">
                <a:noFill/>
              </a:ln>
              <a:effectLst/>
            </c:spPr>
          </c:marker>
          <c:cat>
            <c:multiLvlStrRef>
              <c:f>('7 LPP raport_hinnangud'!$H$37:$I$37,'7 LPP raport_hinnangud'!$H$39:$I$47)</c:f>
              <c:multiLvlStrCache>
                <c:ptCount val="10"/>
                <c:lvl>
                  <c:pt idx="0">
                    <c:v>i3.1.1</c:v>
                  </c:pt>
                  <c:pt idx="1">
                    <c:v>i3.2.1</c:v>
                  </c:pt>
                  <c:pt idx="2">
                    <c:v>i3.2.2</c:v>
                  </c:pt>
                  <c:pt idx="3">
                    <c:v>i3.2.3</c:v>
                  </c:pt>
                  <c:pt idx="4">
                    <c:v>i3.2.4</c:v>
                  </c:pt>
                  <c:pt idx="5">
                    <c:v>i3.2.5</c:v>
                  </c:pt>
                  <c:pt idx="6">
                    <c:v>i3.2.6</c:v>
                  </c:pt>
                  <c:pt idx="7">
                    <c:v>i3.2.7</c:v>
                  </c:pt>
                  <c:pt idx="8">
                    <c:v>i3.2.8</c:v>
                  </c:pt>
                  <c:pt idx="9">
                    <c:v>i3.2.9</c:v>
                  </c:pt>
                </c:lvl>
                <c:lvl>
                  <c:pt idx="0">
                    <c:v>E3.1</c:v>
                  </c:pt>
                  <c:pt idx="1">
                    <c:v>E3.2</c:v>
                  </c:pt>
                </c:lvl>
              </c:multiLvlStrCache>
            </c:multiLvlStrRef>
          </c:cat>
          <c:val>
            <c:numRef>
              <c:f>('7 LPP raport_hinnangud'!$M$37,'7 LPP raport_hinnangud'!$M$39:$M$47)</c:f>
              <c:numCache>
                <c:formatCode>General</c:formatCode>
                <c:ptCount val="10"/>
                <c:pt idx="0">
                  <c:v>0</c:v>
                </c:pt>
                <c:pt idx="1">
                  <c:v>0</c:v>
                </c:pt>
                <c:pt idx="2">
                  <c:v>0</c:v>
                </c:pt>
                <c:pt idx="3">
                  <c:v>0</c:v>
                </c:pt>
                <c:pt idx="4">
                  <c:v>0</c:v>
                </c:pt>
                <c:pt idx="5">
                  <c:v>0</c:v>
                </c:pt>
                <c:pt idx="6">
                  <c:v>0</c:v>
                </c:pt>
                <c:pt idx="7">
                  <c:v>0</c:v>
                </c:pt>
                <c:pt idx="8">
                  <c:v>0</c:v>
                </c:pt>
                <c:pt idx="9">
                  <c:v>0</c:v>
                </c:pt>
              </c:numCache>
            </c:numRef>
          </c:val>
          <c:smooth val="0"/>
        </c:ser>
        <c:ser>
          <c:idx val="4"/>
          <c:order val="4"/>
          <c:tx>
            <c:strRef>
              <c:f>'7 LPP raport_hinnangud'!$N$8</c:f>
              <c:strCache>
                <c:ptCount val="1"/>
                <c:pt idx="0">
                  <c:v>Eesmärgi keskmine</c:v>
                </c:pt>
              </c:strCache>
            </c:strRef>
          </c:tx>
          <c:spPr>
            <a:ln w="25400" cap="rnd">
              <a:solidFill>
                <a:schemeClr val="bg1">
                  <a:lumMod val="50000"/>
                </a:schemeClr>
              </a:solidFill>
              <a:round/>
            </a:ln>
            <a:effectLst/>
          </c:spPr>
          <c:marker>
            <c:symbol val="none"/>
          </c:marker>
          <c:cat>
            <c:multiLvlStrRef>
              <c:f>('7 LPP raport_hinnangud'!$H$37:$I$37,'7 LPP raport_hinnangud'!$H$39:$I$47)</c:f>
              <c:multiLvlStrCache>
                <c:ptCount val="10"/>
                <c:lvl>
                  <c:pt idx="0">
                    <c:v>i3.1.1</c:v>
                  </c:pt>
                  <c:pt idx="1">
                    <c:v>i3.2.1</c:v>
                  </c:pt>
                  <c:pt idx="2">
                    <c:v>i3.2.2</c:v>
                  </c:pt>
                  <c:pt idx="3">
                    <c:v>i3.2.3</c:v>
                  </c:pt>
                  <c:pt idx="4">
                    <c:v>i3.2.4</c:v>
                  </c:pt>
                  <c:pt idx="5">
                    <c:v>i3.2.5</c:v>
                  </c:pt>
                  <c:pt idx="6">
                    <c:v>i3.2.6</c:v>
                  </c:pt>
                  <c:pt idx="7">
                    <c:v>i3.2.7</c:v>
                  </c:pt>
                  <c:pt idx="8">
                    <c:v>i3.2.8</c:v>
                  </c:pt>
                  <c:pt idx="9">
                    <c:v>i3.2.9</c:v>
                  </c:pt>
                </c:lvl>
                <c:lvl>
                  <c:pt idx="0">
                    <c:v>E3.1</c:v>
                  </c:pt>
                  <c:pt idx="1">
                    <c:v>E3.2</c:v>
                  </c:pt>
                </c:lvl>
              </c:multiLvlStrCache>
            </c:multiLvlStrRef>
          </c:cat>
          <c:val>
            <c:numRef>
              <c:f>('7 LPP raport_hinnangud'!$N$37,'7 LPP raport_hinnangud'!$N$39:$N$47)</c:f>
              <c:numCache>
                <c:formatCode>0.000</c:formatCode>
                <c:ptCount val="10"/>
                <c:pt idx="0">
                  <c:v>3.416666666666667</c:v>
                </c:pt>
                <c:pt idx="1">
                  <c:v>3.416666666666667</c:v>
                </c:pt>
                <c:pt idx="2">
                  <c:v>3.416666666666667</c:v>
                </c:pt>
                <c:pt idx="3">
                  <c:v>3.416666666666667</c:v>
                </c:pt>
                <c:pt idx="4">
                  <c:v>3.416666666666667</c:v>
                </c:pt>
                <c:pt idx="5">
                  <c:v>3.416666666666667</c:v>
                </c:pt>
                <c:pt idx="6">
                  <c:v>3.416666666666667</c:v>
                </c:pt>
                <c:pt idx="7">
                  <c:v>3.416666666666667</c:v>
                </c:pt>
                <c:pt idx="8">
                  <c:v>3.416666666666667</c:v>
                </c:pt>
                <c:pt idx="9">
                  <c:v>3.416666666666667</c:v>
                </c:pt>
              </c:numCache>
            </c:numRef>
          </c:val>
          <c:smooth val="0"/>
        </c:ser>
        <c:dLbls>
          <c:showLegendKey val="0"/>
          <c:showVal val="0"/>
          <c:showCatName val="0"/>
          <c:showSerName val="0"/>
          <c:showPercent val="0"/>
          <c:showBubbleSize val="0"/>
        </c:dLbls>
        <c:marker val="1"/>
        <c:smooth val="0"/>
        <c:axId val="123936128"/>
        <c:axId val="123950208"/>
      </c:lineChart>
      <c:catAx>
        <c:axId val="1239361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EYInterstate Light" panose="02000506000000020004" pitchFamily="2" charset="0"/>
                <a:ea typeface="+mn-ea"/>
                <a:cs typeface="+mn-cs"/>
              </a:defRPr>
            </a:pPr>
            <a:endParaRPr lang="et-EE"/>
          </a:p>
        </c:txPr>
        <c:crossAx val="123950208"/>
        <c:crosses val="autoZero"/>
        <c:auto val="1"/>
        <c:lblAlgn val="ctr"/>
        <c:lblOffset val="100"/>
        <c:noMultiLvlLbl val="0"/>
      </c:catAx>
      <c:valAx>
        <c:axId val="123950208"/>
        <c:scaling>
          <c:orientation val="minMax"/>
          <c:max val="4"/>
          <c:min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crossAx val="123936128"/>
        <c:crosses val="autoZero"/>
        <c:crossBetween val="between"/>
        <c:majorUnit val="1"/>
      </c:valAx>
      <c:spPr>
        <a:noFill/>
        <a:ln>
          <a:noFill/>
        </a:ln>
        <a:effectLst/>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0.64184569983474493"/>
          <c:y val="0.50494737996978678"/>
          <c:w val="0.32577334570293082"/>
          <c:h val="7.1562565933277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YInterstate Light" panose="02000506000000020004" pitchFamily="2" charset="0"/>
              <a:ea typeface="+mn-ea"/>
              <a:cs typeface="+mn-cs"/>
            </a:defRPr>
          </a:pPr>
          <a:endParaRPr lang="et-EE"/>
        </a:p>
      </c:txPr>
    </c:legend>
    <c:plotVisOnly val="1"/>
    <c:dispBlanksAs val="gap"/>
    <c:showDLblsOverMax val="0"/>
  </c:chart>
  <c:spPr>
    <a:solidFill>
      <a:schemeClr val="bg1"/>
    </a:solidFill>
    <a:ln w="9525" cap="flat" cmpd="sng" algn="ctr">
      <a:noFill/>
      <a:round/>
    </a:ln>
    <a:effectLst/>
  </c:spPr>
  <c:txPr>
    <a:bodyPr/>
    <a:lstStyle/>
    <a:p>
      <a:pPr>
        <a:defRPr>
          <a:latin typeface="EYInterstate Light" panose="02000506000000020004" pitchFamily="2" charset="0"/>
        </a:defRPr>
      </a:pPr>
      <a:endParaRPr lang="et-EE"/>
    </a:p>
  </c:txPr>
  <c:printSettings>
    <c:headerFooter/>
    <c:pageMargins b="0.75000000000000056" l="0.70000000000000051" r="0.70000000000000051" t="0.75000000000000056" header="0.30000000000000027" footer="0.30000000000000027"/>
    <c:pageSetup/>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EYInterstate Light" panose="02000506000000020004" pitchFamily="2" charset="0"/>
                <a:ea typeface="+mn-ea"/>
                <a:cs typeface="+mn-cs"/>
              </a:defRPr>
            </a:pPr>
            <a:r>
              <a:rPr lang="et-EE" sz="1000" b="1"/>
              <a:t>Eesmärgi E3 hinnangud</a:t>
            </a:r>
          </a:p>
        </c:rich>
      </c:tx>
      <c:overlay val="0"/>
      <c:spPr>
        <a:noFill/>
        <a:ln>
          <a:noFill/>
        </a:ln>
        <a:effectLst/>
      </c:spPr>
    </c:title>
    <c:autoTitleDeleted val="0"/>
    <c:plotArea>
      <c:layout>
        <c:manualLayout>
          <c:layoutTarget val="inner"/>
          <c:xMode val="edge"/>
          <c:yMode val="edge"/>
          <c:x val="7.116190476190476E-2"/>
          <c:y val="0.13719185423365468"/>
          <c:w val="0.91119985001874826"/>
          <c:h val="0.62158958853617885"/>
        </c:manualLayout>
      </c:layout>
      <c:lineChart>
        <c:grouping val="standard"/>
        <c:varyColors val="0"/>
        <c:ser>
          <c:idx val="0"/>
          <c:order val="0"/>
          <c:tx>
            <c:strRef>
              <c:f>'7 LPP raport_hinnangud'!$J$8</c:f>
              <c:strCache>
                <c:ptCount val="1"/>
                <c:pt idx="0">
                  <c:v>3,5 - 4,0</c:v>
                </c:pt>
              </c:strCache>
            </c:strRef>
          </c:tx>
          <c:spPr>
            <a:ln w="28575" cap="rnd">
              <a:noFill/>
              <a:round/>
            </a:ln>
            <a:effectLst/>
          </c:spPr>
          <c:marker>
            <c:symbol val="square"/>
            <c:size val="9"/>
            <c:spPr>
              <a:solidFill>
                <a:srgbClr val="33CC33"/>
              </a:solidFill>
              <a:ln w="9525">
                <a:noFill/>
              </a:ln>
              <a:effectLst/>
            </c:spPr>
          </c:marker>
          <c:cat>
            <c:multiLvlStrRef>
              <c:f>('7 LPP raport_hinnangud'!$H$50:$I$52,'7 LPP raport_hinnangud'!$H$54:$I$65)</c:f>
              <c:multiLvlStrCache>
                <c:ptCount val="15"/>
                <c:lvl>
                  <c:pt idx="0">
                    <c:v>i4.1.1</c:v>
                  </c:pt>
                  <c:pt idx="1">
                    <c:v>i4.1.2</c:v>
                  </c:pt>
                  <c:pt idx="2">
                    <c:v>i4.1.3</c:v>
                  </c:pt>
                  <c:pt idx="3">
                    <c:v>i4.2.1</c:v>
                  </c:pt>
                  <c:pt idx="4">
                    <c:v>i4.2.2</c:v>
                  </c:pt>
                  <c:pt idx="5">
                    <c:v>i4.2.3</c:v>
                  </c:pt>
                  <c:pt idx="6">
                    <c:v>i4.2.4</c:v>
                  </c:pt>
                  <c:pt idx="7">
                    <c:v>i4.2.5</c:v>
                  </c:pt>
                  <c:pt idx="8">
                    <c:v>i4.2.6</c:v>
                  </c:pt>
                  <c:pt idx="9">
                    <c:v>i4.2.7</c:v>
                  </c:pt>
                  <c:pt idx="10">
                    <c:v>i4.2.8</c:v>
                  </c:pt>
                  <c:pt idx="11">
                    <c:v>i4.2.9</c:v>
                  </c:pt>
                  <c:pt idx="12">
                    <c:v>i4.2.11</c:v>
                  </c:pt>
                  <c:pt idx="13">
                    <c:v>i4.2.12</c:v>
                  </c:pt>
                  <c:pt idx="14">
                    <c:v>i4.2.13</c:v>
                  </c:pt>
                </c:lvl>
                <c:lvl>
                  <c:pt idx="0">
                    <c:v>E4.1</c:v>
                  </c:pt>
                  <c:pt idx="3">
                    <c:v>E4.2</c:v>
                  </c:pt>
                </c:lvl>
              </c:multiLvlStrCache>
            </c:multiLvlStrRef>
          </c:cat>
          <c:val>
            <c:numRef>
              <c:f>('7 LPP raport_hinnangud'!$J$50:$J$52,'7 LPP raport_hinnangud'!$J$54:$J$65)</c:f>
              <c:numCache>
                <c:formatCode>General</c:formatCode>
                <c:ptCount val="15"/>
                <c:pt idx="0">
                  <c:v>0</c:v>
                </c:pt>
                <c:pt idx="1">
                  <c:v>4</c:v>
                </c:pt>
                <c:pt idx="2">
                  <c:v>0</c:v>
                </c:pt>
                <c:pt idx="3">
                  <c:v>4</c:v>
                </c:pt>
                <c:pt idx="4">
                  <c:v>4</c:v>
                </c:pt>
                <c:pt idx="5">
                  <c:v>4</c:v>
                </c:pt>
                <c:pt idx="6">
                  <c:v>4</c:v>
                </c:pt>
                <c:pt idx="7">
                  <c:v>0</c:v>
                </c:pt>
                <c:pt idx="8">
                  <c:v>0</c:v>
                </c:pt>
                <c:pt idx="9">
                  <c:v>0</c:v>
                </c:pt>
                <c:pt idx="10">
                  <c:v>0</c:v>
                </c:pt>
                <c:pt idx="11">
                  <c:v>0</c:v>
                </c:pt>
                <c:pt idx="12">
                  <c:v>4</c:v>
                </c:pt>
                <c:pt idx="13">
                  <c:v>4</c:v>
                </c:pt>
                <c:pt idx="14">
                  <c:v>0</c:v>
                </c:pt>
              </c:numCache>
            </c:numRef>
          </c:val>
          <c:smooth val="0"/>
        </c:ser>
        <c:ser>
          <c:idx val="1"/>
          <c:order val="1"/>
          <c:tx>
            <c:strRef>
              <c:f>'7 LPP raport_hinnangud'!$K$8</c:f>
              <c:strCache>
                <c:ptCount val="1"/>
                <c:pt idx="0">
                  <c:v>2,5 - 3,5</c:v>
                </c:pt>
              </c:strCache>
            </c:strRef>
          </c:tx>
          <c:spPr>
            <a:ln w="28575" cap="rnd">
              <a:noFill/>
              <a:round/>
            </a:ln>
            <a:effectLst/>
          </c:spPr>
          <c:marker>
            <c:symbol val="square"/>
            <c:size val="9"/>
            <c:spPr>
              <a:solidFill>
                <a:srgbClr val="9FEF99"/>
              </a:solidFill>
              <a:ln w="9525">
                <a:noFill/>
              </a:ln>
              <a:effectLst/>
            </c:spPr>
          </c:marker>
          <c:cat>
            <c:multiLvlStrRef>
              <c:f>('7 LPP raport_hinnangud'!$H$50:$I$52,'7 LPP raport_hinnangud'!$H$54:$I$65)</c:f>
              <c:multiLvlStrCache>
                <c:ptCount val="15"/>
                <c:lvl>
                  <c:pt idx="0">
                    <c:v>i4.1.1</c:v>
                  </c:pt>
                  <c:pt idx="1">
                    <c:v>i4.1.2</c:v>
                  </c:pt>
                  <c:pt idx="2">
                    <c:v>i4.1.3</c:v>
                  </c:pt>
                  <c:pt idx="3">
                    <c:v>i4.2.1</c:v>
                  </c:pt>
                  <c:pt idx="4">
                    <c:v>i4.2.2</c:v>
                  </c:pt>
                  <c:pt idx="5">
                    <c:v>i4.2.3</c:v>
                  </c:pt>
                  <c:pt idx="6">
                    <c:v>i4.2.4</c:v>
                  </c:pt>
                  <c:pt idx="7">
                    <c:v>i4.2.5</c:v>
                  </c:pt>
                  <c:pt idx="8">
                    <c:v>i4.2.6</c:v>
                  </c:pt>
                  <c:pt idx="9">
                    <c:v>i4.2.7</c:v>
                  </c:pt>
                  <c:pt idx="10">
                    <c:v>i4.2.8</c:v>
                  </c:pt>
                  <c:pt idx="11">
                    <c:v>i4.2.9</c:v>
                  </c:pt>
                  <c:pt idx="12">
                    <c:v>i4.2.11</c:v>
                  </c:pt>
                  <c:pt idx="13">
                    <c:v>i4.2.12</c:v>
                  </c:pt>
                  <c:pt idx="14">
                    <c:v>i4.2.13</c:v>
                  </c:pt>
                </c:lvl>
                <c:lvl>
                  <c:pt idx="0">
                    <c:v>E4.1</c:v>
                  </c:pt>
                  <c:pt idx="3">
                    <c:v>E4.2</c:v>
                  </c:pt>
                </c:lvl>
              </c:multiLvlStrCache>
            </c:multiLvlStrRef>
          </c:cat>
          <c:val>
            <c:numRef>
              <c:f>('7 LPP raport_hinnangud'!$K$50:$K$52,'7 LPP raport_hinnangud'!$K$54:$K$65)</c:f>
              <c:numCache>
                <c:formatCode>General</c:formatCode>
                <c:ptCount val="15"/>
                <c:pt idx="0">
                  <c:v>3</c:v>
                </c:pt>
                <c:pt idx="1">
                  <c:v>0</c:v>
                </c:pt>
                <c:pt idx="2">
                  <c:v>3</c:v>
                </c:pt>
                <c:pt idx="3">
                  <c:v>0</c:v>
                </c:pt>
                <c:pt idx="4">
                  <c:v>0</c:v>
                </c:pt>
                <c:pt idx="5">
                  <c:v>0</c:v>
                </c:pt>
                <c:pt idx="6">
                  <c:v>0</c:v>
                </c:pt>
                <c:pt idx="7">
                  <c:v>3</c:v>
                </c:pt>
                <c:pt idx="8">
                  <c:v>3</c:v>
                </c:pt>
                <c:pt idx="9">
                  <c:v>3</c:v>
                </c:pt>
                <c:pt idx="10">
                  <c:v>3</c:v>
                </c:pt>
                <c:pt idx="11">
                  <c:v>3</c:v>
                </c:pt>
                <c:pt idx="12">
                  <c:v>0</c:v>
                </c:pt>
                <c:pt idx="13">
                  <c:v>0</c:v>
                </c:pt>
                <c:pt idx="14">
                  <c:v>3</c:v>
                </c:pt>
              </c:numCache>
            </c:numRef>
          </c:val>
          <c:smooth val="0"/>
        </c:ser>
        <c:ser>
          <c:idx val="2"/>
          <c:order val="2"/>
          <c:tx>
            <c:strRef>
              <c:f>'7 LPP raport_hinnangud'!$L$8</c:f>
              <c:strCache>
                <c:ptCount val="1"/>
                <c:pt idx="0">
                  <c:v>1,5 - 2,5</c:v>
                </c:pt>
              </c:strCache>
            </c:strRef>
          </c:tx>
          <c:spPr>
            <a:ln w="28575" cap="rnd">
              <a:noFill/>
              <a:round/>
            </a:ln>
            <a:effectLst/>
          </c:spPr>
          <c:marker>
            <c:symbol val="square"/>
            <c:size val="9"/>
            <c:spPr>
              <a:solidFill>
                <a:srgbClr val="E6A48A"/>
              </a:solidFill>
              <a:ln w="9525">
                <a:noFill/>
              </a:ln>
              <a:effectLst/>
            </c:spPr>
          </c:marker>
          <c:cat>
            <c:multiLvlStrRef>
              <c:f>('7 LPP raport_hinnangud'!$H$50:$I$52,'7 LPP raport_hinnangud'!$H$54:$I$65)</c:f>
              <c:multiLvlStrCache>
                <c:ptCount val="15"/>
                <c:lvl>
                  <c:pt idx="0">
                    <c:v>i4.1.1</c:v>
                  </c:pt>
                  <c:pt idx="1">
                    <c:v>i4.1.2</c:v>
                  </c:pt>
                  <c:pt idx="2">
                    <c:v>i4.1.3</c:v>
                  </c:pt>
                  <c:pt idx="3">
                    <c:v>i4.2.1</c:v>
                  </c:pt>
                  <c:pt idx="4">
                    <c:v>i4.2.2</c:v>
                  </c:pt>
                  <c:pt idx="5">
                    <c:v>i4.2.3</c:v>
                  </c:pt>
                  <c:pt idx="6">
                    <c:v>i4.2.4</c:v>
                  </c:pt>
                  <c:pt idx="7">
                    <c:v>i4.2.5</c:v>
                  </c:pt>
                  <c:pt idx="8">
                    <c:v>i4.2.6</c:v>
                  </c:pt>
                  <c:pt idx="9">
                    <c:v>i4.2.7</c:v>
                  </c:pt>
                  <c:pt idx="10">
                    <c:v>i4.2.8</c:v>
                  </c:pt>
                  <c:pt idx="11">
                    <c:v>i4.2.9</c:v>
                  </c:pt>
                  <c:pt idx="12">
                    <c:v>i4.2.11</c:v>
                  </c:pt>
                  <c:pt idx="13">
                    <c:v>i4.2.12</c:v>
                  </c:pt>
                  <c:pt idx="14">
                    <c:v>i4.2.13</c:v>
                  </c:pt>
                </c:lvl>
                <c:lvl>
                  <c:pt idx="0">
                    <c:v>E4.1</c:v>
                  </c:pt>
                  <c:pt idx="3">
                    <c:v>E4.2</c:v>
                  </c:pt>
                </c:lvl>
              </c:multiLvlStrCache>
            </c:multiLvlStrRef>
          </c:cat>
          <c:val>
            <c:numRef>
              <c:f>('7 LPP raport_hinnangud'!$L$50:$L$52,'7 LPP raport_hinnangud'!$L$54:$L$65)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3"/>
          <c:order val="3"/>
          <c:tx>
            <c:strRef>
              <c:f>'7 LPP raport_hinnangud'!$M$8</c:f>
              <c:strCache>
                <c:ptCount val="1"/>
                <c:pt idx="0">
                  <c:v>1 - 1,5</c:v>
                </c:pt>
              </c:strCache>
            </c:strRef>
          </c:tx>
          <c:spPr>
            <a:ln w="25400" cap="rnd">
              <a:noFill/>
              <a:round/>
            </a:ln>
            <a:effectLst/>
          </c:spPr>
          <c:marker>
            <c:symbol val="square"/>
            <c:size val="9"/>
            <c:spPr>
              <a:solidFill>
                <a:srgbClr val="FF3300"/>
              </a:solidFill>
              <a:ln w="9525">
                <a:noFill/>
              </a:ln>
              <a:effectLst/>
            </c:spPr>
          </c:marker>
          <c:cat>
            <c:multiLvlStrRef>
              <c:f>('7 LPP raport_hinnangud'!$H$50:$I$52,'7 LPP raport_hinnangud'!$H$54:$I$65)</c:f>
              <c:multiLvlStrCache>
                <c:ptCount val="15"/>
                <c:lvl>
                  <c:pt idx="0">
                    <c:v>i4.1.1</c:v>
                  </c:pt>
                  <c:pt idx="1">
                    <c:v>i4.1.2</c:v>
                  </c:pt>
                  <c:pt idx="2">
                    <c:v>i4.1.3</c:v>
                  </c:pt>
                  <c:pt idx="3">
                    <c:v>i4.2.1</c:v>
                  </c:pt>
                  <c:pt idx="4">
                    <c:v>i4.2.2</c:v>
                  </c:pt>
                  <c:pt idx="5">
                    <c:v>i4.2.3</c:v>
                  </c:pt>
                  <c:pt idx="6">
                    <c:v>i4.2.4</c:v>
                  </c:pt>
                  <c:pt idx="7">
                    <c:v>i4.2.5</c:v>
                  </c:pt>
                  <c:pt idx="8">
                    <c:v>i4.2.6</c:v>
                  </c:pt>
                  <c:pt idx="9">
                    <c:v>i4.2.7</c:v>
                  </c:pt>
                  <c:pt idx="10">
                    <c:v>i4.2.8</c:v>
                  </c:pt>
                  <c:pt idx="11">
                    <c:v>i4.2.9</c:v>
                  </c:pt>
                  <c:pt idx="12">
                    <c:v>i4.2.11</c:v>
                  </c:pt>
                  <c:pt idx="13">
                    <c:v>i4.2.12</c:v>
                  </c:pt>
                  <c:pt idx="14">
                    <c:v>i4.2.13</c:v>
                  </c:pt>
                </c:lvl>
                <c:lvl>
                  <c:pt idx="0">
                    <c:v>E4.1</c:v>
                  </c:pt>
                  <c:pt idx="3">
                    <c:v>E4.2</c:v>
                  </c:pt>
                </c:lvl>
              </c:multiLvlStrCache>
            </c:multiLvlStrRef>
          </c:cat>
          <c:val>
            <c:numRef>
              <c:f>('7 LPP raport_hinnangud'!$M$50:$M$52,'7 LPP raport_hinnangud'!$M$54:$M$65)</c:f>
              <c:numCache>
                <c:formatCode>General</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4"/>
          <c:order val="4"/>
          <c:tx>
            <c:strRef>
              <c:f>'7 LPP raport_hinnangud'!$N$8</c:f>
              <c:strCache>
                <c:ptCount val="1"/>
                <c:pt idx="0">
                  <c:v>Eesmärgi keskmine</c:v>
                </c:pt>
              </c:strCache>
            </c:strRef>
          </c:tx>
          <c:spPr>
            <a:ln w="25400" cap="rnd">
              <a:solidFill>
                <a:schemeClr val="bg1">
                  <a:lumMod val="50000"/>
                </a:schemeClr>
              </a:solidFill>
              <a:round/>
            </a:ln>
            <a:effectLst/>
          </c:spPr>
          <c:marker>
            <c:symbol val="none"/>
          </c:marker>
          <c:cat>
            <c:multiLvlStrRef>
              <c:f>('7 LPP raport_hinnangud'!$H$50:$I$52,'7 LPP raport_hinnangud'!$H$54:$I$65)</c:f>
              <c:multiLvlStrCache>
                <c:ptCount val="15"/>
                <c:lvl>
                  <c:pt idx="0">
                    <c:v>i4.1.1</c:v>
                  </c:pt>
                  <c:pt idx="1">
                    <c:v>i4.1.2</c:v>
                  </c:pt>
                  <c:pt idx="2">
                    <c:v>i4.1.3</c:v>
                  </c:pt>
                  <c:pt idx="3">
                    <c:v>i4.2.1</c:v>
                  </c:pt>
                  <c:pt idx="4">
                    <c:v>i4.2.2</c:v>
                  </c:pt>
                  <c:pt idx="5">
                    <c:v>i4.2.3</c:v>
                  </c:pt>
                  <c:pt idx="6">
                    <c:v>i4.2.4</c:v>
                  </c:pt>
                  <c:pt idx="7">
                    <c:v>i4.2.5</c:v>
                  </c:pt>
                  <c:pt idx="8">
                    <c:v>i4.2.6</c:v>
                  </c:pt>
                  <c:pt idx="9">
                    <c:v>i4.2.7</c:v>
                  </c:pt>
                  <c:pt idx="10">
                    <c:v>i4.2.8</c:v>
                  </c:pt>
                  <c:pt idx="11">
                    <c:v>i4.2.9</c:v>
                  </c:pt>
                  <c:pt idx="12">
                    <c:v>i4.2.11</c:v>
                  </c:pt>
                  <c:pt idx="13">
                    <c:v>i4.2.12</c:v>
                  </c:pt>
                  <c:pt idx="14">
                    <c:v>i4.2.13</c:v>
                  </c:pt>
                </c:lvl>
                <c:lvl>
                  <c:pt idx="0">
                    <c:v>E4.1</c:v>
                  </c:pt>
                  <c:pt idx="3">
                    <c:v>E4.2</c:v>
                  </c:pt>
                </c:lvl>
              </c:multiLvlStrCache>
            </c:multiLvlStrRef>
          </c:cat>
          <c:val>
            <c:numRef>
              <c:f>('7 LPP raport_hinnangud'!$N$50:$N$52,'7 LPP raport_hinnangud'!$N$54:$N$65)</c:f>
              <c:numCache>
                <c:formatCode>0.000</c:formatCode>
                <c:ptCount val="15"/>
                <c:pt idx="0">
                  <c:v>3.416666666666667</c:v>
                </c:pt>
                <c:pt idx="1">
                  <c:v>3.416666666666667</c:v>
                </c:pt>
                <c:pt idx="2">
                  <c:v>3.416666666666667</c:v>
                </c:pt>
                <c:pt idx="3">
                  <c:v>3.416666666666667</c:v>
                </c:pt>
                <c:pt idx="4">
                  <c:v>3.416666666666667</c:v>
                </c:pt>
                <c:pt idx="5">
                  <c:v>3.416666666666667</c:v>
                </c:pt>
                <c:pt idx="6">
                  <c:v>3.416666666666667</c:v>
                </c:pt>
                <c:pt idx="7">
                  <c:v>3.416666666666667</c:v>
                </c:pt>
                <c:pt idx="8">
                  <c:v>3.416666666666667</c:v>
                </c:pt>
                <c:pt idx="9">
                  <c:v>3.416666666666667</c:v>
                </c:pt>
                <c:pt idx="10">
                  <c:v>3.416666666666667</c:v>
                </c:pt>
                <c:pt idx="11">
                  <c:v>3.416666666666667</c:v>
                </c:pt>
                <c:pt idx="12">
                  <c:v>3.416666666666667</c:v>
                </c:pt>
                <c:pt idx="13">
                  <c:v>3.416666666666667</c:v>
                </c:pt>
                <c:pt idx="14">
                  <c:v>3.416666666666667</c:v>
                </c:pt>
              </c:numCache>
            </c:numRef>
          </c:val>
          <c:smooth val="0"/>
        </c:ser>
        <c:dLbls>
          <c:showLegendKey val="0"/>
          <c:showVal val="0"/>
          <c:showCatName val="0"/>
          <c:showSerName val="0"/>
          <c:showPercent val="0"/>
          <c:showBubbleSize val="0"/>
        </c:dLbls>
        <c:marker val="1"/>
        <c:smooth val="0"/>
        <c:axId val="125457920"/>
        <c:axId val="125459456"/>
      </c:lineChart>
      <c:catAx>
        <c:axId val="1254579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EYInterstate Light" panose="02000506000000020004" pitchFamily="2" charset="0"/>
                <a:ea typeface="+mn-ea"/>
                <a:cs typeface="+mn-cs"/>
              </a:defRPr>
            </a:pPr>
            <a:endParaRPr lang="et-EE"/>
          </a:p>
        </c:txPr>
        <c:crossAx val="125459456"/>
        <c:crosses val="autoZero"/>
        <c:auto val="1"/>
        <c:lblAlgn val="ctr"/>
        <c:lblOffset val="100"/>
        <c:noMultiLvlLbl val="0"/>
      </c:catAx>
      <c:valAx>
        <c:axId val="125459456"/>
        <c:scaling>
          <c:orientation val="minMax"/>
          <c:max val="4"/>
          <c:min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crossAx val="125457920"/>
        <c:crosses val="autoZero"/>
        <c:crossBetween val="between"/>
        <c:majorUnit val="1"/>
      </c:valAx>
      <c:spPr>
        <a:noFill/>
        <a:ln>
          <a:noFill/>
        </a:ln>
        <a:effectLst/>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0.65103793323552872"/>
          <c:y val="0.50494737996978678"/>
          <c:w val="0.31658108703459525"/>
          <c:h val="7.1562565933277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YInterstate Light" panose="02000506000000020004" pitchFamily="2" charset="0"/>
              <a:ea typeface="+mn-ea"/>
              <a:cs typeface="+mn-cs"/>
            </a:defRPr>
          </a:pPr>
          <a:endParaRPr lang="et-EE"/>
        </a:p>
      </c:txPr>
    </c:legend>
    <c:plotVisOnly val="1"/>
    <c:dispBlanksAs val="gap"/>
    <c:showDLblsOverMax val="0"/>
  </c:chart>
  <c:spPr>
    <a:solidFill>
      <a:schemeClr val="bg1"/>
    </a:solidFill>
    <a:ln w="9525" cap="flat" cmpd="sng" algn="ctr">
      <a:noFill/>
      <a:round/>
    </a:ln>
    <a:effectLst/>
  </c:spPr>
  <c:txPr>
    <a:bodyPr/>
    <a:lstStyle/>
    <a:p>
      <a:pPr>
        <a:defRPr>
          <a:latin typeface="EYInterstate Light" panose="02000506000000020004" pitchFamily="2" charset="0"/>
        </a:defRPr>
      </a:pPr>
      <a:endParaRPr lang="et-EE"/>
    </a:p>
  </c:txPr>
  <c:printSettings>
    <c:headerFooter/>
    <c:pageMargins b="0.75000000000000056" l="0.70000000000000051" r="0.70000000000000051" t="0.75000000000000056" header="0.30000000000000027" footer="0.30000000000000027"/>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EYInterstate Light" panose="02000506000000020004" pitchFamily="2" charset="0"/>
                <a:ea typeface="+mn-ea"/>
                <a:cs typeface="+mn-cs"/>
              </a:defRPr>
            </a:pPr>
            <a:r>
              <a:rPr lang="et-EE" sz="1000" b="1"/>
              <a:t>Eesmärgi E3 hinnangud</a:t>
            </a:r>
          </a:p>
        </c:rich>
      </c:tx>
      <c:overlay val="0"/>
      <c:spPr>
        <a:noFill/>
        <a:ln>
          <a:noFill/>
        </a:ln>
        <a:effectLst/>
      </c:spPr>
    </c:title>
    <c:autoTitleDeleted val="0"/>
    <c:plotArea>
      <c:layout>
        <c:manualLayout>
          <c:layoutTarget val="inner"/>
          <c:xMode val="edge"/>
          <c:yMode val="edge"/>
          <c:x val="7.116190476190476E-2"/>
          <c:y val="0.13719185423365468"/>
          <c:w val="0.91119985001874826"/>
          <c:h val="0.69294748124330163"/>
        </c:manualLayout>
      </c:layout>
      <c:lineChart>
        <c:grouping val="standard"/>
        <c:varyColors val="0"/>
        <c:ser>
          <c:idx val="0"/>
          <c:order val="0"/>
          <c:tx>
            <c:strRef>
              <c:f>'7 LPP raport_hinnangud'!$J$8</c:f>
              <c:strCache>
                <c:ptCount val="1"/>
                <c:pt idx="0">
                  <c:v>3,5 - 4,0</c:v>
                </c:pt>
              </c:strCache>
            </c:strRef>
          </c:tx>
          <c:spPr>
            <a:ln w="28575" cap="rnd">
              <a:noFill/>
              <a:round/>
            </a:ln>
            <a:effectLst/>
          </c:spPr>
          <c:marker>
            <c:symbol val="square"/>
            <c:size val="9"/>
            <c:spPr>
              <a:solidFill>
                <a:srgbClr val="33CC33"/>
              </a:solidFill>
              <a:ln w="9525">
                <a:noFill/>
              </a:ln>
              <a:effectLst/>
            </c:spPr>
          </c:marker>
          <c:cat>
            <c:multiLvlStrRef>
              <c:f>('7 LPP raport_hinnangud'!$H$68:$I$71,'7 LPP raport_hinnangud'!$H$73:$I$73,'7 LPP raport_hinnangud'!$H$75:$I$75)</c:f>
              <c:multiLvlStrCache>
                <c:ptCount val="6"/>
                <c:lvl>
                  <c:pt idx="0">
                    <c:v>i5.1.1</c:v>
                  </c:pt>
                  <c:pt idx="1">
                    <c:v>i5.1.2</c:v>
                  </c:pt>
                  <c:pt idx="2">
                    <c:v>i5.1.3</c:v>
                  </c:pt>
                  <c:pt idx="3">
                    <c:v>i5.1.4</c:v>
                  </c:pt>
                  <c:pt idx="4">
                    <c:v>i5.2.1</c:v>
                  </c:pt>
                  <c:pt idx="5">
                    <c:v>i5.3.1</c:v>
                  </c:pt>
                </c:lvl>
                <c:lvl>
                  <c:pt idx="0">
                    <c:v>E5.1</c:v>
                  </c:pt>
                  <c:pt idx="4">
                    <c:v>E5.2</c:v>
                  </c:pt>
                  <c:pt idx="5">
                    <c:v>E5.3</c:v>
                  </c:pt>
                </c:lvl>
              </c:multiLvlStrCache>
            </c:multiLvlStrRef>
          </c:cat>
          <c:val>
            <c:numRef>
              <c:f>('7 LPP raport_hinnangud'!$J$68:$J$71,'7 LPP raport_hinnangud'!$J$73:$J$74)</c:f>
              <c:numCache>
                <c:formatCode>General</c:formatCode>
                <c:ptCount val="6"/>
                <c:pt idx="0">
                  <c:v>4</c:v>
                </c:pt>
                <c:pt idx="1">
                  <c:v>0</c:v>
                </c:pt>
                <c:pt idx="2">
                  <c:v>4</c:v>
                </c:pt>
                <c:pt idx="3">
                  <c:v>4</c:v>
                </c:pt>
                <c:pt idx="4">
                  <c:v>0</c:v>
                </c:pt>
                <c:pt idx="5">
                  <c:v>4</c:v>
                </c:pt>
              </c:numCache>
            </c:numRef>
          </c:val>
          <c:smooth val="0"/>
        </c:ser>
        <c:ser>
          <c:idx val="1"/>
          <c:order val="1"/>
          <c:tx>
            <c:strRef>
              <c:f>'7 LPP raport_hinnangud'!$K$8</c:f>
              <c:strCache>
                <c:ptCount val="1"/>
                <c:pt idx="0">
                  <c:v>2,5 - 3,5</c:v>
                </c:pt>
              </c:strCache>
            </c:strRef>
          </c:tx>
          <c:spPr>
            <a:ln w="28575" cap="rnd">
              <a:noFill/>
              <a:round/>
            </a:ln>
            <a:effectLst/>
          </c:spPr>
          <c:marker>
            <c:symbol val="square"/>
            <c:size val="9"/>
            <c:spPr>
              <a:solidFill>
                <a:srgbClr val="9FEF99"/>
              </a:solidFill>
              <a:ln w="9525">
                <a:noFill/>
              </a:ln>
              <a:effectLst/>
            </c:spPr>
          </c:marker>
          <c:cat>
            <c:multiLvlStrRef>
              <c:f>('7 LPP raport_hinnangud'!$H$68:$I$71,'7 LPP raport_hinnangud'!$H$73:$I$73,'7 LPP raport_hinnangud'!$H$75:$I$75)</c:f>
              <c:multiLvlStrCache>
                <c:ptCount val="6"/>
                <c:lvl>
                  <c:pt idx="0">
                    <c:v>i5.1.1</c:v>
                  </c:pt>
                  <c:pt idx="1">
                    <c:v>i5.1.2</c:v>
                  </c:pt>
                  <c:pt idx="2">
                    <c:v>i5.1.3</c:v>
                  </c:pt>
                  <c:pt idx="3">
                    <c:v>i5.1.4</c:v>
                  </c:pt>
                  <c:pt idx="4">
                    <c:v>i5.2.1</c:v>
                  </c:pt>
                  <c:pt idx="5">
                    <c:v>i5.3.1</c:v>
                  </c:pt>
                </c:lvl>
                <c:lvl>
                  <c:pt idx="0">
                    <c:v>E5.1</c:v>
                  </c:pt>
                  <c:pt idx="4">
                    <c:v>E5.2</c:v>
                  </c:pt>
                  <c:pt idx="5">
                    <c:v>E5.3</c:v>
                  </c:pt>
                </c:lvl>
              </c:multiLvlStrCache>
            </c:multiLvlStrRef>
          </c:cat>
          <c:val>
            <c:numRef>
              <c:f>('7 LPP raport_hinnangud'!$K$68:$K$71,'7 LPP raport_hinnangud'!$K$73:$K$74)</c:f>
              <c:numCache>
                <c:formatCode>General</c:formatCode>
                <c:ptCount val="6"/>
                <c:pt idx="0">
                  <c:v>0</c:v>
                </c:pt>
                <c:pt idx="1">
                  <c:v>3</c:v>
                </c:pt>
                <c:pt idx="2">
                  <c:v>0</c:v>
                </c:pt>
                <c:pt idx="3">
                  <c:v>0</c:v>
                </c:pt>
                <c:pt idx="4">
                  <c:v>3</c:v>
                </c:pt>
              </c:numCache>
            </c:numRef>
          </c:val>
          <c:smooth val="0"/>
        </c:ser>
        <c:ser>
          <c:idx val="2"/>
          <c:order val="2"/>
          <c:tx>
            <c:strRef>
              <c:f>'7 LPP raport_hinnangud'!$L$8</c:f>
              <c:strCache>
                <c:ptCount val="1"/>
                <c:pt idx="0">
                  <c:v>1,5 - 2,5</c:v>
                </c:pt>
              </c:strCache>
            </c:strRef>
          </c:tx>
          <c:spPr>
            <a:ln w="28575" cap="rnd">
              <a:noFill/>
              <a:round/>
            </a:ln>
            <a:effectLst/>
          </c:spPr>
          <c:marker>
            <c:symbol val="square"/>
            <c:size val="9"/>
            <c:spPr>
              <a:solidFill>
                <a:srgbClr val="E6A48A"/>
              </a:solidFill>
              <a:ln w="9525">
                <a:noFill/>
              </a:ln>
              <a:effectLst/>
            </c:spPr>
          </c:marker>
          <c:cat>
            <c:multiLvlStrRef>
              <c:f>('7 LPP raport_hinnangud'!$H$68:$I$71,'7 LPP raport_hinnangud'!$H$73:$I$73,'7 LPP raport_hinnangud'!$H$75:$I$75)</c:f>
              <c:multiLvlStrCache>
                <c:ptCount val="6"/>
                <c:lvl>
                  <c:pt idx="0">
                    <c:v>i5.1.1</c:v>
                  </c:pt>
                  <c:pt idx="1">
                    <c:v>i5.1.2</c:v>
                  </c:pt>
                  <c:pt idx="2">
                    <c:v>i5.1.3</c:v>
                  </c:pt>
                  <c:pt idx="3">
                    <c:v>i5.1.4</c:v>
                  </c:pt>
                  <c:pt idx="4">
                    <c:v>i5.2.1</c:v>
                  </c:pt>
                  <c:pt idx="5">
                    <c:v>i5.3.1</c:v>
                  </c:pt>
                </c:lvl>
                <c:lvl>
                  <c:pt idx="0">
                    <c:v>E5.1</c:v>
                  </c:pt>
                  <c:pt idx="4">
                    <c:v>E5.2</c:v>
                  </c:pt>
                  <c:pt idx="5">
                    <c:v>E5.3</c:v>
                  </c:pt>
                </c:lvl>
              </c:multiLvlStrCache>
            </c:multiLvlStrRef>
          </c:cat>
          <c:val>
            <c:numRef>
              <c:f>('7 LPP raport_hinnangud'!$L$68:$L$71,'7 LPP raport_hinnangud'!$L$73:$L$74)</c:f>
              <c:numCache>
                <c:formatCode>General</c:formatCode>
                <c:ptCount val="6"/>
                <c:pt idx="0">
                  <c:v>0</c:v>
                </c:pt>
                <c:pt idx="1">
                  <c:v>0</c:v>
                </c:pt>
                <c:pt idx="2">
                  <c:v>0</c:v>
                </c:pt>
                <c:pt idx="3">
                  <c:v>0</c:v>
                </c:pt>
                <c:pt idx="4">
                  <c:v>0</c:v>
                </c:pt>
              </c:numCache>
            </c:numRef>
          </c:val>
          <c:smooth val="0"/>
        </c:ser>
        <c:ser>
          <c:idx val="3"/>
          <c:order val="3"/>
          <c:tx>
            <c:strRef>
              <c:f>'7 LPP raport_hinnangud'!$M$8</c:f>
              <c:strCache>
                <c:ptCount val="1"/>
                <c:pt idx="0">
                  <c:v>1 - 1,5</c:v>
                </c:pt>
              </c:strCache>
            </c:strRef>
          </c:tx>
          <c:spPr>
            <a:ln w="25400" cap="rnd">
              <a:noFill/>
              <a:round/>
            </a:ln>
            <a:effectLst/>
          </c:spPr>
          <c:marker>
            <c:symbol val="square"/>
            <c:size val="9"/>
            <c:spPr>
              <a:solidFill>
                <a:srgbClr val="FF3300"/>
              </a:solidFill>
              <a:ln w="9525">
                <a:noFill/>
              </a:ln>
              <a:effectLst/>
            </c:spPr>
          </c:marker>
          <c:cat>
            <c:multiLvlStrRef>
              <c:f>('7 LPP raport_hinnangud'!$H$68:$I$71,'7 LPP raport_hinnangud'!$H$73:$I$73,'7 LPP raport_hinnangud'!$H$75:$I$75)</c:f>
              <c:multiLvlStrCache>
                <c:ptCount val="6"/>
                <c:lvl>
                  <c:pt idx="0">
                    <c:v>i5.1.1</c:v>
                  </c:pt>
                  <c:pt idx="1">
                    <c:v>i5.1.2</c:v>
                  </c:pt>
                  <c:pt idx="2">
                    <c:v>i5.1.3</c:v>
                  </c:pt>
                  <c:pt idx="3">
                    <c:v>i5.1.4</c:v>
                  </c:pt>
                  <c:pt idx="4">
                    <c:v>i5.2.1</c:v>
                  </c:pt>
                  <c:pt idx="5">
                    <c:v>i5.3.1</c:v>
                  </c:pt>
                </c:lvl>
                <c:lvl>
                  <c:pt idx="0">
                    <c:v>E5.1</c:v>
                  </c:pt>
                  <c:pt idx="4">
                    <c:v>E5.2</c:v>
                  </c:pt>
                  <c:pt idx="5">
                    <c:v>E5.3</c:v>
                  </c:pt>
                </c:lvl>
              </c:multiLvlStrCache>
            </c:multiLvlStrRef>
          </c:cat>
          <c:val>
            <c:numRef>
              <c:f>('7 LPP raport_hinnangud'!$M$68:$M$71,'7 LPP raport_hinnangud'!$M$73:$M$74)</c:f>
              <c:numCache>
                <c:formatCode>General</c:formatCode>
                <c:ptCount val="6"/>
                <c:pt idx="0">
                  <c:v>0</c:v>
                </c:pt>
                <c:pt idx="1">
                  <c:v>0</c:v>
                </c:pt>
                <c:pt idx="2">
                  <c:v>0</c:v>
                </c:pt>
                <c:pt idx="3">
                  <c:v>0</c:v>
                </c:pt>
                <c:pt idx="4">
                  <c:v>0</c:v>
                </c:pt>
              </c:numCache>
            </c:numRef>
          </c:val>
          <c:smooth val="0"/>
        </c:ser>
        <c:ser>
          <c:idx val="4"/>
          <c:order val="4"/>
          <c:tx>
            <c:strRef>
              <c:f>'7 LPP raport_hinnangud'!$N$8</c:f>
              <c:strCache>
                <c:ptCount val="1"/>
                <c:pt idx="0">
                  <c:v>Eesmärgi keskmine</c:v>
                </c:pt>
              </c:strCache>
            </c:strRef>
          </c:tx>
          <c:spPr>
            <a:ln w="25400" cap="rnd">
              <a:solidFill>
                <a:schemeClr val="bg1">
                  <a:lumMod val="50000"/>
                </a:schemeClr>
              </a:solidFill>
              <a:round/>
            </a:ln>
            <a:effectLst/>
          </c:spPr>
          <c:marker>
            <c:symbol val="none"/>
          </c:marker>
          <c:cat>
            <c:multiLvlStrRef>
              <c:f>('7 LPP raport_hinnangud'!$H$68:$I$71,'7 LPP raport_hinnangud'!$H$73:$I$73,'7 LPP raport_hinnangud'!$H$75:$I$75)</c:f>
              <c:multiLvlStrCache>
                <c:ptCount val="6"/>
                <c:lvl>
                  <c:pt idx="0">
                    <c:v>i5.1.1</c:v>
                  </c:pt>
                  <c:pt idx="1">
                    <c:v>i5.1.2</c:v>
                  </c:pt>
                  <c:pt idx="2">
                    <c:v>i5.1.3</c:v>
                  </c:pt>
                  <c:pt idx="3">
                    <c:v>i5.1.4</c:v>
                  </c:pt>
                  <c:pt idx="4">
                    <c:v>i5.2.1</c:v>
                  </c:pt>
                  <c:pt idx="5">
                    <c:v>i5.3.1</c:v>
                  </c:pt>
                </c:lvl>
                <c:lvl>
                  <c:pt idx="0">
                    <c:v>E5.1</c:v>
                  </c:pt>
                  <c:pt idx="4">
                    <c:v>E5.2</c:v>
                  </c:pt>
                  <c:pt idx="5">
                    <c:v>E5.3</c:v>
                  </c:pt>
                </c:lvl>
              </c:multiLvlStrCache>
            </c:multiLvlStrRef>
          </c:cat>
          <c:val>
            <c:numRef>
              <c:f>('7 LPP raport_hinnangud'!$N$68:$N$71,'7 LPP raport_hinnangud'!$N$73:$N$74)</c:f>
              <c:numCache>
                <c:formatCode>0.000</c:formatCode>
                <c:ptCount val="6"/>
                <c:pt idx="0">
                  <c:v>3.5833333333333335</c:v>
                </c:pt>
                <c:pt idx="1">
                  <c:v>3.5833333333333335</c:v>
                </c:pt>
                <c:pt idx="2">
                  <c:v>3.5833333333333335</c:v>
                </c:pt>
                <c:pt idx="3">
                  <c:v>3.5833333333333335</c:v>
                </c:pt>
                <c:pt idx="4">
                  <c:v>3.5833333333333335</c:v>
                </c:pt>
                <c:pt idx="5">
                  <c:v>3.5833333333333335</c:v>
                </c:pt>
              </c:numCache>
            </c:numRef>
          </c:val>
          <c:smooth val="0"/>
        </c:ser>
        <c:dLbls>
          <c:showLegendKey val="0"/>
          <c:showVal val="0"/>
          <c:showCatName val="0"/>
          <c:showSerName val="0"/>
          <c:showPercent val="0"/>
          <c:showBubbleSize val="0"/>
        </c:dLbls>
        <c:marker val="1"/>
        <c:smooth val="0"/>
        <c:axId val="125517184"/>
        <c:axId val="125527168"/>
      </c:lineChart>
      <c:catAx>
        <c:axId val="1255171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EYInterstate Light" panose="02000506000000020004" pitchFamily="2" charset="0"/>
                <a:ea typeface="+mn-ea"/>
                <a:cs typeface="+mn-cs"/>
              </a:defRPr>
            </a:pPr>
            <a:endParaRPr lang="et-EE"/>
          </a:p>
        </c:txPr>
        <c:crossAx val="125527168"/>
        <c:crosses val="autoZero"/>
        <c:auto val="1"/>
        <c:lblAlgn val="ctr"/>
        <c:lblOffset val="100"/>
        <c:noMultiLvlLbl val="0"/>
      </c:catAx>
      <c:valAx>
        <c:axId val="125527168"/>
        <c:scaling>
          <c:orientation val="minMax"/>
          <c:max val="4"/>
          <c:min val="1"/>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crossAx val="125517184"/>
        <c:crosses val="autoZero"/>
        <c:crossBetween val="between"/>
        <c:majorUnit val="1"/>
      </c:valAx>
      <c:spPr>
        <a:noFill/>
        <a:ln>
          <a:noFill/>
        </a:ln>
        <a:effectLst/>
      </c:spPr>
    </c:plotArea>
    <c:legend>
      <c:legendPos val="r"/>
      <c:legendEntry>
        <c:idx val="0"/>
        <c:delete val="1"/>
      </c:legendEntry>
      <c:legendEntry>
        <c:idx val="1"/>
        <c:delete val="1"/>
      </c:legendEntry>
      <c:legendEntry>
        <c:idx val="2"/>
        <c:delete val="1"/>
      </c:legendEntry>
      <c:legendEntry>
        <c:idx val="3"/>
        <c:delete val="1"/>
      </c:legendEntry>
      <c:layout>
        <c:manualLayout>
          <c:xMode val="edge"/>
          <c:yMode val="edge"/>
          <c:x val="0.62190207258575514"/>
          <c:y val="0.50494737996978678"/>
          <c:w val="0.34571707846863975"/>
          <c:h val="7.1562565933277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EYInterstate Light" panose="02000506000000020004" pitchFamily="2" charset="0"/>
              <a:ea typeface="+mn-ea"/>
              <a:cs typeface="+mn-cs"/>
            </a:defRPr>
          </a:pPr>
          <a:endParaRPr lang="et-EE"/>
        </a:p>
      </c:txPr>
    </c:legend>
    <c:plotVisOnly val="1"/>
    <c:dispBlanksAs val="gap"/>
    <c:showDLblsOverMax val="0"/>
  </c:chart>
  <c:spPr>
    <a:solidFill>
      <a:schemeClr val="bg1"/>
    </a:solidFill>
    <a:ln w="9525" cap="flat" cmpd="sng" algn="ctr">
      <a:noFill/>
      <a:round/>
    </a:ln>
    <a:effectLst/>
  </c:spPr>
  <c:txPr>
    <a:bodyPr/>
    <a:lstStyle/>
    <a:p>
      <a:pPr>
        <a:defRPr>
          <a:latin typeface="EYInterstate Light" panose="02000506000000020004" pitchFamily="2" charset="0"/>
        </a:defRPr>
      </a:pPr>
      <a:endParaRPr lang="et-EE"/>
    </a:p>
  </c:txPr>
  <c:printSettings>
    <c:headerFooter/>
    <c:pageMargins b="0.75000000000000056" l="0.70000000000000051" r="0.70000000000000051" t="0.75000000000000056" header="0.30000000000000027" footer="0.30000000000000027"/>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06448268040569"/>
          <c:y val="4.2575376194321682E-2"/>
          <c:w val="0.83575982866395171"/>
          <c:h val="0.7720655918819751"/>
        </c:manualLayout>
      </c:layout>
      <c:lineChart>
        <c:grouping val="standard"/>
        <c:varyColors val="0"/>
        <c:ser>
          <c:idx val="1"/>
          <c:order val="0"/>
          <c:tx>
            <c:v>KOV eelarve tulud</c:v>
          </c:tx>
          <c:spPr>
            <a:ln w="19050">
              <a:solidFill>
                <a:srgbClr val="646464"/>
              </a:solidFill>
              <a:prstDash val="solid"/>
            </a:ln>
          </c:spPr>
          <c:marker>
            <c:symbol val="square"/>
            <c:size val="5"/>
            <c:spPr>
              <a:solidFill>
                <a:schemeClr val="accent1"/>
              </a:solidFill>
              <a:ln>
                <a:noFill/>
              </a:ln>
            </c:spPr>
          </c:marker>
          <c:dLbls>
            <c:dLbl>
              <c:idx val="0"/>
              <c:layout>
                <c:manualLayout>
                  <c:x val="-4.6013414989792979E-2"/>
                  <c:y val="-5.600650559099895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4.1898188652344313E-2"/>
                  <c:y val="-6.9046437044083836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dLbl>
              <c:idx val="3"/>
              <c:layout>
                <c:manualLayout>
                  <c:x val="-4.8611516153073504E-3"/>
                  <c:y val="-5.6006505590998956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SISESTUSVORM'!$D$27:$K$27</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SISESTUSVORM'!$D$33:$J$33</c:f>
              <c:numCache>
                <c:formatCode>#,##0</c:formatCode>
                <c:ptCount val="7"/>
                <c:pt idx="0">
                  <c:v>3446640</c:v>
                </c:pt>
                <c:pt idx="1">
                  <c:v>3428234</c:v>
                </c:pt>
                <c:pt idx="2">
                  <c:v>3207540</c:v>
                </c:pt>
                <c:pt idx="3">
                  <c:v>2761352</c:v>
                </c:pt>
                <c:pt idx="4">
                  <c:v>2641870</c:v>
                </c:pt>
                <c:pt idx="5">
                  <c:v>3954305</c:v>
                </c:pt>
                <c:pt idx="6">
                  <c:v>3407086</c:v>
                </c:pt>
              </c:numCache>
            </c:numRef>
          </c:val>
          <c:smooth val="0"/>
          <c:extLst/>
        </c:ser>
        <c:dLbls>
          <c:showLegendKey val="0"/>
          <c:showVal val="0"/>
          <c:showCatName val="0"/>
          <c:showSerName val="0"/>
          <c:showPercent val="0"/>
          <c:showBubbleSize val="0"/>
        </c:dLbls>
        <c:marker val="1"/>
        <c:smooth val="0"/>
        <c:axId val="105769216"/>
        <c:axId val="105779584"/>
      </c:lineChart>
      <c:lineChart>
        <c:grouping val="standard"/>
        <c:varyColors val="0"/>
        <c:ser>
          <c:idx val="2"/>
          <c:order val="1"/>
          <c:tx>
            <c:v>KOV eelarve tulud ühe elaniku kohta</c:v>
          </c:tx>
          <c:spPr>
            <a:ln w="19050">
              <a:solidFill>
                <a:sysClr val="window" lastClr="FFFFFF">
                  <a:lumMod val="75000"/>
                </a:sysClr>
              </a:solidFill>
              <a:prstDash val="solid"/>
            </a:ln>
          </c:spPr>
          <c:marker>
            <c:spPr>
              <a:solidFill>
                <a:sysClr val="window" lastClr="FFFFFF">
                  <a:lumMod val="75000"/>
                </a:sysClr>
              </a:solidFill>
              <a:ln>
                <a:noFill/>
              </a:ln>
            </c:spPr>
          </c:marker>
          <c:dLbls>
            <c:numFmt formatCode="#,##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SISESTUSVORM'!$D$27:$K$27</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SISESTUSVORM'!$D$34:$J$34</c:f>
              <c:numCache>
                <c:formatCode>0.0</c:formatCode>
                <c:ptCount val="7"/>
                <c:pt idx="0">
                  <c:v>1077.075</c:v>
                </c:pt>
                <c:pt idx="1">
                  <c:v>1074.6815047021944</c:v>
                </c:pt>
                <c:pt idx="2">
                  <c:v>1018.2666666666667</c:v>
                </c:pt>
                <c:pt idx="3">
                  <c:v>899.46319218241047</c:v>
                </c:pt>
                <c:pt idx="4">
                  <c:v>927.62289325842698</c:v>
                </c:pt>
                <c:pt idx="5">
                  <c:v>1431.6817523533671</c:v>
                </c:pt>
                <c:pt idx="6">
                  <c:v>1260.4831668516463</c:v>
                </c:pt>
              </c:numCache>
            </c:numRef>
          </c:val>
          <c:smooth val="0"/>
        </c:ser>
        <c:ser>
          <c:idx val="0"/>
          <c:order val="2"/>
          <c:tx>
            <c:v>KOV eelarve tulud elaniku kohta Eestis keskmiselt</c:v>
          </c:tx>
          <c:spPr>
            <a:ln>
              <a:solidFill>
                <a:srgbClr val="FFD200"/>
              </a:solidFill>
            </a:ln>
          </c:spPr>
          <c:marker>
            <c:spPr>
              <a:solidFill>
                <a:srgbClr val="FFD200"/>
              </a:solidFill>
              <a:ln>
                <a:solidFill>
                  <a:srgbClr val="FFD200"/>
                </a:solidFill>
              </a:ln>
            </c:spPr>
          </c:marker>
          <c:val>
            <c:numRef>
              <c:f>'4 Eesti statistika'!$D$35:$J$35</c:f>
              <c:numCache>
                <c:formatCode>0.0</c:formatCode>
                <c:ptCount val="7"/>
                <c:pt idx="0">
                  <c:v>1086.4637304698008</c:v>
                </c:pt>
                <c:pt idx="1">
                  <c:v>967.114229333553</c:v>
                </c:pt>
                <c:pt idx="2">
                  <c:v>952.60001284041721</c:v>
                </c:pt>
                <c:pt idx="3">
                  <c:v>995.73233486756021</c:v>
                </c:pt>
                <c:pt idx="4">
                  <c:v>1064.9059054705758</c:v>
                </c:pt>
                <c:pt idx="5">
                  <c:v>1118.8201787264404</c:v>
                </c:pt>
                <c:pt idx="6">
                  <c:v>1140.6399267452439</c:v>
                </c:pt>
              </c:numCache>
            </c:numRef>
          </c:val>
          <c:smooth val="0"/>
        </c:ser>
        <c:dLbls>
          <c:showLegendKey val="0"/>
          <c:showVal val="0"/>
          <c:showCatName val="0"/>
          <c:showSerName val="0"/>
          <c:showPercent val="0"/>
          <c:showBubbleSize val="0"/>
        </c:dLbls>
        <c:marker val="1"/>
        <c:smooth val="0"/>
        <c:axId val="105783680"/>
        <c:axId val="105781504"/>
      </c:lineChart>
      <c:catAx>
        <c:axId val="105769216"/>
        <c:scaling>
          <c:orientation val="minMax"/>
        </c:scaling>
        <c:delete val="0"/>
        <c:axPos val="b"/>
        <c:numFmt formatCode="General" sourceLinked="1"/>
        <c:majorTickMark val="out"/>
        <c:minorTickMark val="none"/>
        <c:tickLblPos val="low"/>
        <c:spPr>
          <a:ln>
            <a:solidFill>
              <a:srgbClr val="000000"/>
            </a:solidFill>
            <a:prstDash val="solid"/>
          </a:ln>
        </c:spPr>
        <c:crossAx val="105779584"/>
        <c:crosses val="autoZero"/>
        <c:auto val="1"/>
        <c:lblAlgn val="ctr"/>
        <c:lblOffset val="100"/>
        <c:noMultiLvlLbl val="0"/>
      </c:catAx>
      <c:valAx>
        <c:axId val="105779584"/>
        <c:scaling>
          <c:orientation val="minMax"/>
        </c:scaling>
        <c:delete val="0"/>
        <c:axPos val="l"/>
        <c:numFmt formatCode="#,##0" sourceLinked="0"/>
        <c:majorTickMark val="out"/>
        <c:minorTickMark val="none"/>
        <c:tickLblPos val="low"/>
        <c:spPr>
          <a:ln>
            <a:solidFill>
              <a:srgbClr val="000000"/>
            </a:solidFill>
            <a:prstDash val="solid"/>
          </a:ln>
        </c:spPr>
        <c:crossAx val="105769216"/>
        <c:crosses val="autoZero"/>
        <c:crossBetween val="between"/>
        <c:dispUnits>
          <c:builtInUnit val="millions"/>
          <c:dispUnitsLbl>
            <c:tx>
              <c:rich>
                <a:bodyPr/>
                <a:lstStyle/>
                <a:p>
                  <a:pPr>
                    <a:defRPr/>
                  </a:pPr>
                  <a:r>
                    <a:rPr lang="et-EE"/>
                    <a:t>mln €</a:t>
                  </a:r>
                </a:p>
              </c:rich>
            </c:tx>
          </c:dispUnitsLbl>
        </c:dispUnits>
      </c:valAx>
      <c:valAx>
        <c:axId val="105781504"/>
        <c:scaling>
          <c:orientation val="minMax"/>
          <c:min val="950"/>
        </c:scaling>
        <c:delete val="0"/>
        <c:axPos val="r"/>
        <c:title>
          <c:tx>
            <c:rich>
              <a:bodyPr/>
              <a:lstStyle/>
              <a:p>
                <a:pPr>
                  <a:defRPr>
                    <a:latin typeface="EYInterstate Light" panose="02000506000000020004" pitchFamily="2" charset="0"/>
                  </a:defRPr>
                </a:pPr>
                <a:r>
                  <a:rPr lang="et-EE">
                    <a:latin typeface="EYInterstate Light" panose="02000506000000020004" pitchFamily="2" charset="0"/>
                  </a:rPr>
                  <a:t>€</a:t>
                </a:r>
                <a:r>
                  <a:rPr lang="et-EE" baseline="0">
                    <a:latin typeface="EYInterstate Light" panose="02000506000000020004" pitchFamily="2" charset="0"/>
                  </a:rPr>
                  <a:t> / elaniku kohta</a:t>
                </a:r>
                <a:endParaRPr lang="et-EE">
                  <a:latin typeface="EYInterstate Light" panose="02000506000000020004" pitchFamily="2" charset="0"/>
                </a:endParaRPr>
              </a:p>
            </c:rich>
          </c:tx>
          <c:layout>
            <c:manualLayout>
              <c:xMode val="edge"/>
              <c:yMode val="edge"/>
              <c:x val="0.97551020408163258"/>
              <c:y val="8.4373015016956483E-5"/>
            </c:manualLayout>
          </c:layout>
          <c:overlay val="0"/>
        </c:title>
        <c:numFmt formatCode="0.0" sourceLinked="1"/>
        <c:majorTickMark val="out"/>
        <c:minorTickMark val="none"/>
        <c:tickLblPos val="nextTo"/>
        <c:crossAx val="105783680"/>
        <c:crosses val="max"/>
        <c:crossBetween val="between"/>
      </c:valAx>
      <c:catAx>
        <c:axId val="105783680"/>
        <c:scaling>
          <c:orientation val="minMax"/>
        </c:scaling>
        <c:delete val="1"/>
        <c:axPos val="b"/>
        <c:numFmt formatCode="General" sourceLinked="1"/>
        <c:majorTickMark val="out"/>
        <c:minorTickMark val="none"/>
        <c:tickLblPos val="none"/>
        <c:crossAx val="105781504"/>
        <c:crosses val="autoZero"/>
        <c:auto val="1"/>
        <c:lblAlgn val="ctr"/>
        <c:lblOffset val="100"/>
        <c:noMultiLvlLbl val="0"/>
      </c:catAx>
      <c:spPr>
        <a:solidFill>
          <a:srgbClr val="FFFFFF"/>
        </a:solidFill>
        <a:ln w="25400">
          <a:noFill/>
        </a:ln>
      </c:spPr>
    </c:plotArea>
    <c:legend>
      <c:legendPos val="b"/>
      <c:layout>
        <c:manualLayout>
          <c:xMode val="edge"/>
          <c:yMode val="edge"/>
          <c:x val="6.6995722756877624E-2"/>
          <c:y val="0.90240022013868515"/>
          <c:w val="0.90223534779040138"/>
          <c:h val="9.5498373708071224E-2"/>
        </c:manualLayout>
      </c:layout>
      <c:overlay val="0"/>
      <c:spPr>
        <a:ln w="25400">
          <a:noFill/>
        </a:ln>
      </c:spPr>
      <c:txPr>
        <a:bodyPr/>
        <a:lstStyle/>
        <a:p>
          <a:pPr rtl="0">
            <a:defRPr sz="800">
              <a:latin typeface="Arial Narrow"/>
              <a:ea typeface="Arial Narrow"/>
              <a:cs typeface="Arial Narrow"/>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Arial Narrow"/>
          <a:ea typeface="Arial Narrow"/>
          <a:cs typeface="Arial Narrow"/>
        </a:defRPr>
      </a:pPr>
      <a:endParaRPr lang="et-EE"/>
    </a:p>
  </c:txPr>
  <c:printSettings>
    <c:headerFooter/>
    <c:pageMargins b="0.750000000000001" l="0.70000000000000062" r="0.70000000000000062" t="0.75000000000000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9492470848551335E-2"/>
          <c:y val="1.6721311475409843E-2"/>
          <c:w val="0.92993727635897439"/>
          <c:h val="0.7720655918819751"/>
        </c:manualLayout>
      </c:layout>
      <c:lineChart>
        <c:grouping val="standard"/>
        <c:varyColors val="0"/>
        <c:ser>
          <c:idx val="1"/>
          <c:order val="0"/>
          <c:tx>
            <c:v>Registreeritud töötute osakaal tööealisest elanikkonnast KOV-is</c:v>
          </c:tx>
          <c:spPr>
            <a:ln w="19050">
              <a:solidFill>
                <a:srgbClr val="646464"/>
              </a:solidFill>
              <a:prstDash val="solid"/>
            </a:ln>
          </c:spPr>
          <c:marker>
            <c:symbol val="square"/>
            <c:size val="5"/>
            <c:spPr>
              <a:solidFill>
                <a:schemeClr val="accent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SISESTUSVORM'!$D$36:$K$36</c:f>
              <c:numCache>
                <c:formatCode>0%</c:formatCode>
                <c:ptCount val="8"/>
                <c:pt idx="0">
                  <c:v>1.5384615384615385E-2</c:v>
                </c:pt>
                <c:pt idx="1">
                  <c:v>6.8325791855203613E-2</c:v>
                </c:pt>
                <c:pt idx="2">
                  <c:v>0.15953488372093022</c:v>
                </c:pt>
                <c:pt idx="3">
                  <c:v>9.0384615384615383E-2</c:v>
                </c:pt>
                <c:pt idx="4">
                  <c:v>6.7433350757971772E-2</c:v>
                </c:pt>
                <c:pt idx="5">
                  <c:v>5.2173913043478258E-2</c:v>
                </c:pt>
                <c:pt idx="6">
                  <c:v>4.9745618993781798E-2</c:v>
                </c:pt>
                <c:pt idx="7">
                  <c:v>4.4039929536112743E-2</c:v>
                </c:pt>
              </c:numCache>
            </c:numRef>
          </c:val>
          <c:smooth val="0"/>
        </c:ser>
        <c:ser>
          <c:idx val="2"/>
          <c:order val="1"/>
          <c:tx>
            <c:v>Registreeritud töötute osakaal tööealisest elanikkonnast Eestis keskmiselt</c:v>
          </c:tx>
          <c:spPr>
            <a:ln w="19050">
              <a:solidFill>
                <a:srgbClr val="FFD200"/>
              </a:solidFill>
              <a:prstDash val="solid"/>
            </a:ln>
          </c:spPr>
          <c:marker>
            <c:spPr>
              <a:solidFill>
                <a:schemeClr val="accent2"/>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'4 Eesti statistika'!$D$37:$K$37</c:f>
              <c:numCache>
                <c:formatCode>0%</c:formatCode>
                <c:ptCount val="8"/>
                <c:pt idx="0">
                  <c:v>2.1741544934316018E-2</c:v>
                </c:pt>
                <c:pt idx="1">
                  <c:v>7.41441092351693E-2</c:v>
                </c:pt>
                <c:pt idx="2">
                  <c:v>8.8581736561352001E-2</c:v>
                </c:pt>
                <c:pt idx="3">
                  <c:v>6.1041911476694084E-2</c:v>
                </c:pt>
                <c:pt idx="4">
                  <c:v>4.8341130031601107E-2</c:v>
                </c:pt>
                <c:pt idx="5">
                  <c:v>4.2341766993944187E-2</c:v>
                </c:pt>
                <c:pt idx="6">
                  <c:v>3.4057037194421609E-2</c:v>
                </c:pt>
                <c:pt idx="7">
                  <c:v>3.2647069229839086E-2</c:v>
                </c:pt>
              </c:numCache>
            </c:numRef>
          </c:val>
          <c:smooth val="0"/>
        </c:ser>
        <c:dLbls>
          <c:showLegendKey val="0"/>
          <c:showVal val="0"/>
          <c:showCatName val="0"/>
          <c:showSerName val="0"/>
          <c:showPercent val="0"/>
          <c:showBubbleSize val="0"/>
        </c:dLbls>
        <c:marker val="1"/>
        <c:smooth val="0"/>
        <c:axId val="105829888"/>
        <c:axId val="105831424"/>
      </c:lineChart>
      <c:catAx>
        <c:axId val="105829888"/>
        <c:scaling>
          <c:orientation val="minMax"/>
        </c:scaling>
        <c:delete val="0"/>
        <c:axPos val="b"/>
        <c:numFmt formatCode="General" sourceLinked="1"/>
        <c:majorTickMark val="out"/>
        <c:minorTickMark val="none"/>
        <c:tickLblPos val="low"/>
        <c:spPr>
          <a:ln>
            <a:solidFill>
              <a:srgbClr val="000000"/>
            </a:solidFill>
            <a:prstDash val="solid"/>
          </a:ln>
        </c:spPr>
        <c:crossAx val="105831424"/>
        <c:crosses val="autoZero"/>
        <c:auto val="1"/>
        <c:lblAlgn val="ctr"/>
        <c:lblOffset val="100"/>
        <c:noMultiLvlLbl val="0"/>
      </c:catAx>
      <c:valAx>
        <c:axId val="105831424"/>
        <c:scaling>
          <c:orientation val="minMax"/>
        </c:scaling>
        <c:delete val="0"/>
        <c:axPos val="l"/>
        <c:numFmt formatCode="0%" sourceLinked="0"/>
        <c:majorTickMark val="out"/>
        <c:minorTickMark val="none"/>
        <c:tickLblPos val="low"/>
        <c:spPr>
          <a:ln>
            <a:solidFill>
              <a:srgbClr val="000000"/>
            </a:solidFill>
            <a:prstDash val="solid"/>
          </a:ln>
        </c:spPr>
        <c:crossAx val="105829888"/>
        <c:crosses val="autoZero"/>
        <c:crossBetween val="between"/>
      </c:valAx>
      <c:spPr>
        <a:solidFill>
          <a:srgbClr val="FFFFFF"/>
        </a:solidFill>
        <a:ln w="25400">
          <a:noFill/>
        </a:ln>
      </c:spPr>
    </c:plotArea>
    <c:legend>
      <c:legendPos val="b"/>
      <c:layout>
        <c:manualLayout>
          <c:xMode val="edge"/>
          <c:yMode val="edge"/>
          <c:x val="0"/>
          <c:y val="0.90240022013868515"/>
          <c:w val="1"/>
          <c:h val="9.7599779861314684E-2"/>
        </c:manualLayout>
      </c:layout>
      <c:overlay val="0"/>
      <c:spPr>
        <a:ln w="25400">
          <a:noFill/>
        </a:ln>
      </c:spPr>
      <c:txPr>
        <a:bodyPr/>
        <a:lstStyle/>
        <a:p>
          <a:pPr rtl="0">
            <a:defRPr sz="800">
              <a:latin typeface="Arial Narrow"/>
              <a:ea typeface="Arial Narrow"/>
              <a:cs typeface="Arial Narrow"/>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Arial Narrow"/>
          <a:ea typeface="Arial Narrow"/>
          <a:cs typeface="Arial Narrow"/>
        </a:defRPr>
      </a:pPr>
      <a:endParaRPr lang="et-EE"/>
    </a:p>
  </c:txPr>
  <c:printSettings>
    <c:headerFooter/>
    <c:pageMargins b="0.750000000000001" l="0.70000000000000062" r="0.70000000000000062" t="0.75000000000000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9492470848551335E-2"/>
          <c:y val="1.6721311475409843E-2"/>
          <c:w val="0.92993727635897439"/>
          <c:h val="0.7720655918819751"/>
        </c:manualLayout>
      </c:layout>
      <c:lineChart>
        <c:grouping val="standard"/>
        <c:varyColors val="0"/>
        <c:ser>
          <c:idx val="1"/>
          <c:order val="0"/>
          <c:tx>
            <c:v>Demograafiline tööturusurve indeks KOV-is</c:v>
          </c:tx>
          <c:spPr>
            <a:ln w="19050">
              <a:solidFill>
                <a:srgbClr val="646464"/>
              </a:solidFill>
              <a:prstDash val="solid"/>
            </a:ln>
          </c:spPr>
          <c:marker>
            <c:symbol val="square"/>
            <c:size val="5"/>
            <c:spPr>
              <a:solidFill>
                <a:schemeClr val="accent1"/>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SISESTUSVORM'!$D$38:$K$38</c:f>
              <c:numCache>
                <c:formatCode>General</c:formatCode>
                <c:ptCount val="8"/>
                <c:pt idx="0">
                  <c:v>0.72499999999999998</c:v>
                </c:pt>
                <c:pt idx="1">
                  <c:v>0.70399999999999996</c:v>
                </c:pt>
                <c:pt idx="2">
                  <c:v>0.70299999999999996</c:v>
                </c:pt>
                <c:pt idx="3">
                  <c:v>0.66200000000000003</c:v>
                </c:pt>
                <c:pt idx="4">
                  <c:v>0.54900000000000004</c:v>
                </c:pt>
                <c:pt idx="5">
                  <c:v>0.53800000000000003</c:v>
                </c:pt>
                <c:pt idx="6">
                  <c:v>0.504</c:v>
                </c:pt>
                <c:pt idx="7">
                  <c:v>0.51300000000000001</c:v>
                </c:pt>
              </c:numCache>
            </c:numRef>
          </c:val>
          <c:smooth val="0"/>
        </c:ser>
        <c:ser>
          <c:idx val="2"/>
          <c:order val="1"/>
          <c:tx>
            <c:v>Demograafiline tööturusurve indeks Eestis keskmiselt</c:v>
          </c:tx>
          <c:spPr>
            <a:ln w="19050">
              <a:solidFill>
                <a:srgbClr val="FFD200"/>
              </a:solidFill>
              <a:prstDash val="solid"/>
            </a:ln>
          </c:spPr>
          <c:marker>
            <c:spPr>
              <a:solidFill>
                <a:schemeClr val="accent2"/>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'4 Eesti statistika'!$D$39:$K$39</c:f>
              <c:numCache>
                <c:formatCode>General</c:formatCode>
                <c:ptCount val="8"/>
                <c:pt idx="0">
                  <c:v>0.82499999999999996</c:v>
                </c:pt>
                <c:pt idx="1">
                  <c:v>0.79300000000000004</c:v>
                </c:pt>
                <c:pt idx="2">
                  <c:v>0.77100000000000002</c:v>
                </c:pt>
                <c:pt idx="3">
                  <c:v>0.752</c:v>
                </c:pt>
                <c:pt idx="4">
                  <c:v>0.752</c:v>
                </c:pt>
                <c:pt idx="5">
                  <c:v>0.76600000000000001</c:v>
                </c:pt>
                <c:pt idx="6">
                  <c:v>0.78500000000000003</c:v>
                </c:pt>
                <c:pt idx="7">
                  <c:v>0.80600000000000005</c:v>
                </c:pt>
              </c:numCache>
            </c:numRef>
          </c:val>
          <c:smooth val="0"/>
        </c:ser>
        <c:dLbls>
          <c:showLegendKey val="0"/>
          <c:showVal val="0"/>
          <c:showCatName val="0"/>
          <c:showSerName val="0"/>
          <c:showPercent val="0"/>
          <c:showBubbleSize val="0"/>
        </c:dLbls>
        <c:marker val="1"/>
        <c:smooth val="0"/>
        <c:axId val="107297024"/>
        <c:axId val="107352064"/>
      </c:lineChart>
      <c:catAx>
        <c:axId val="107297024"/>
        <c:scaling>
          <c:orientation val="minMax"/>
        </c:scaling>
        <c:delete val="0"/>
        <c:axPos val="b"/>
        <c:numFmt formatCode="General" sourceLinked="1"/>
        <c:majorTickMark val="out"/>
        <c:minorTickMark val="none"/>
        <c:tickLblPos val="low"/>
        <c:spPr>
          <a:ln>
            <a:solidFill>
              <a:srgbClr val="000000"/>
            </a:solidFill>
            <a:prstDash val="solid"/>
          </a:ln>
        </c:spPr>
        <c:crossAx val="107352064"/>
        <c:crosses val="autoZero"/>
        <c:auto val="1"/>
        <c:lblAlgn val="ctr"/>
        <c:lblOffset val="100"/>
        <c:noMultiLvlLbl val="0"/>
      </c:catAx>
      <c:valAx>
        <c:axId val="107352064"/>
        <c:scaling>
          <c:orientation val="minMax"/>
        </c:scaling>
        <c:delete val="0"/>
        <c:axPos val="l"/>
        <c:numFmt formatCode="#,##0.00" sourceLinked="0"/>
        <c:majorTickMark val="out"/>
        <c:minorTickMark val="none"/>
        <c:tickLblPos val="low"/>
        <c:spPr>
          <a:ln>
            <a:solidFill>
              <a:srgbClr val="000000"/>
            </a:solidFill>
            <a:prstDash val="solid"/>
          </a:ln>
        </c:spPr>
        <c:crossAx val="107297024"/>
        <c:crosses val="autoZero"/>
        <c:crossBetween val="between"/>
      </c:valAx>
      <c:spPr>
        <a:solidFill>
          <a:srgbClr val="FFFFFF"/>
        </a:solidFill>
        <a:ln w="25400">
          <a:noFill/>
        </a:ln>
      </c:spPr>
    </c:plotArea>
    <c:legend>
      <c:legendPos val="b"/>
      <c:layout>
        <c:manualLayout>
          <c:xMode val="edge"/>
          <c:yMode val="edge"/>
          <c:x val="0"/>
          <c:y val="0.90240022013868515"/>
          <c:w val="1"/>
          <c:h val="9.7599779861314684E-2"/>
        </c:manualLayout>
      </c:layout>
      <c:overlay val="0"/>
      <c:spPr>
        <a:ln w="25400">
          <a:noFill/>
        </a:ln>
      </c:spPr>
      <c:txPr>
        <a:bodyPr/>
        <a:lstStyle/>
        <a:p>
          <a:pPr rtl="0">
            <a:defRPr sz="800">
              <a:latin typeface="Arial Narrow"/>
              <a:ea typeface="Arial Narrow"/>
              <a:cs typeface="Arial Narrow"/>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Arial Narrow"/>
          <a:ea typeface="Arial Narrow"/>
          <a:cs typeface="Arial Narrow"/>
        </a:defRPr>
      </a:pPr>
      <a:endParaRPr lang="et-EE"/>
    </a:p>
  </c:txPr>
  <c:printSettings>
    <c:headerFooter/>
    <c:pageMargins b="0.750000000000001" l="0.70000000000000062" r="0.70000000000000062" t="0.75000000000000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t-E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6.413041818932412E-2"/>
          <c:y val="6.9119681445843364E-2"/>
          <c:w val="0.91318197216878361"/>
          <c:h val="0.58581280193475649"/>
        </c:manualLayout>
      </c:layout>
      <c:barChart>
        <c:barDir val="col"/>
        <c:grouping val="clustered"/>
        <c:varyColors val="0"/>
        <c:ser>
          <c:idx val="0"/>
          <c:order val="0"/>
          <c:tx>
            <c:v>Palgatöötajate keskmine brutotulu KOV-is: Mehed</c:v>
          </c:tx>
          <c:spPr>
            <a:solidFill>
              <a:srgbClr val="646464"/>
            </a:solidFill>
            <a:ln w="25400">
              <a:noFill/>
            </a:ln>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'3 KOV-i SISESTUSVORM'!$D$8:$K$8</c:f>
              <c:numCache>
                <c:formatCode>General</c:formatCode>
                <c:ptCount val="8"/>
                <c:pt idx="0">
                  <c:v>2008</c:v>
                </c:pt>
                <c:pt idx="1">
                  <c:v>2009</c:v>
                </c:pt>
                <c:pt idx="2">
                  <c:v>2010</c:v>
                </c:pt>
                <c:pt idx="3">
                  <c:v>2011</c:v>
                </c:pt>
                <c:pt idx="4">
                  <c:v>2012</c:v>
                </c:pt>
                <c:pt idx="5">
                  <c:v>2013</c:v>
                </c:pt>
                <c:pt idx="6">
                  <c:v>2014</c:v>
                </c:pt>
                <c:pt idx="7">
                  <c:v>2015</c:v>
                </c:pt>
              </c:numCache>
            </c:numRef>
          </c:cat>
          <c:val>
            <c:numRef>
              <c:f>'3 KOV-i SISESTUSVORM'!$D$39:$J$39</c:f>
              <c:numCache>
                <c:formatCode>0.0</c:formatCode>
                <c:ptCount val="7"/>
                <c:pt idx="0">
                  <c:v>976.4</c:v>
                </c:pt>
                <c:pt idx="1">
                  <c:v>975.3</c:v>
                </c:pt>
                <c:pt idx="2">
                  <c:v>876.1</c:v>
                </c:pt>
                <c:pt idx="3">
                  <c:v>855.2</c:v>
                </c:pt>
                <c:pt idx="4">
                  <c:v>891.9</c:v>
                </c:pt>
                <c:pt idx="5">
                  <c:v>952.8</c:v>
                </c:pt>
                <c:pt idx="6">
                  <c:v>1019.2</c:v>
                </c:pt>
              </c:numCache>
            </c:numRef>
          </c:val>
        </c:ser>
        <c:ser>
          <c:idx val="2"/>
          <c:order val="1"/>
          <c:tx>
            <c:v>Palgatöötajate keskmine brutotulu Eestis keskmiselt: Mehed</c:v>
          </c:tx>
          <c:spPr>
            <a:solidFill>
              <a:srgbClr val="CCCBCD"/>
            </a:solidFill>
            <a:ln w="25400">
              <a:noFill/>
            </a:ln>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'4 Eesti statistika'!$D$40:$J$40</c:f>
              <c:numCache>
                <c:formatCode>0.0</c:formatCode>
                <c:ptCount val="7"/>
                <c:pt idx="0">
                  <c:v>937.64779999999996</c:v>
                </c:pt>
                <c:pt idx="1">
                  <c:v>888.11626999999999</c:v>
                </c:pt>
                <c:pt idx="2">
                  <c:v>884.35636</c:v>
                </c:pt>
                <c:pt idx="3">
                  <c:v>923.18241999999998</c:v>
                </c:pt>
                <c:pt idx="4">
                  <c:v>981.59396000000004</c:v>
                </c:pt>
                <c:pt idx="5">
                  <c:v>1041.424</c:v>
                </c:pt>
                <c:pt idx="6">
                  <c:v>1096.5</c:v>
                </c:pt>
              </c:numCache>
            </c:numRef>
          </c:val>
        </c:ser>
        <c:ser>
          <c:idx val="1"/>
          <c:order val="2"/>
          <c:tx>
            <c:v>Palgatöötajate keskmine brutotulu KOV-is: Naised</c:v>
          </c:tx>
          <c:spPr>
            <a:solidFill>
              <a:srgbClr val="FFD200"/>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'3 KOV-i SISESTUSVORM'!$D$40:$J$40</c:f>
              <c:numCache>
                <c:formatCode>0.0</c:formatCode>
                <c:ptCount val="7"/>
                <c:pt idx="0">
                  <c:v>539.70000000000005</c:v>
                </c:pt>
                <c:pt idx="1">
                  <c:v>555.1</c:v>
                </c:pt>
                <c:pt idx="2">
                  <c:v>535.79999999999995</c:v>
                </c:pt>
                <c:pt idx="3">
                  <c:v>535.70000000000005</c:v>
                </c:pt>
                <c:pt idx="4">
                  <c:v>552.70000000000005</c:v>
                </c:pt>
                <c:pt idx="5">
                  <c:v>603.29999999999995</c:v>
                </c:pt>
                <c:pt idx="6">
                  <c:v>660.8</c:v>
                </c:pt>
              </c:numCache>
            </c:numRef>
          </c:val>
        </c:ser>
        <c:ser>
          <c:idx val="3"/>
          <c:order val="3"/>
          <c:tx>
            <c:v>Palgatöötajate keskmine brutotulu Eestis keskmiselt: Naised</c:v>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'4 Eesti statistika'!$D$41:$J$41</c:f>
              <c:numCache>
                <c:formatCode>0.0</c:formatCode>
                <c:ptCount val="7"/>
                <c:pt idx="0">
                  <c:v>686.53893000000005</c:v>
                </c:pt>
                <c:pt idx="1">
                  <c:v>671.26404000000002</c:v>
                </c:pt>
                <c:pt idx="2">
                  <c:v>667.16646000000003</c:v>
                </c:pt>
                <c:pt idx="3">
                  <c:v>687.84306000000004</c:v>
                </c:pt>
                <c:pt idx="4">
                  <c:v>723.21226999999999</c:v>
                </c:pt>
                <c:pt idx="5">
                  <c:v>775.75199999999995</c:v>
                </c:pt>
                <c:pt idx="6">
                  <c:v>828.63</c:v>
                </c:pt>
              </c:numCache>
            </c:numRef>
          </c:val>
        </c:ser>
        <c:dLbls>
          <c:showLegendKey val="0"/>
          <c:showVal val="0"/>
          <c:showCatName val="0"/>
          <c:showSerName val="0"/>
          <c:showPercent val="0"/>
          <c:showBubbleSize val="0"/>
        </c:dLbls>
        <c:gapWidth val="100"/>
        <c:axId val="107396480"/>
        <c:axId val="107410560"/>
      </c:barChart>
      <c:catAx>
        <c:axId val="107396480"/>
        <c:scaling>
          <c:orientation val="minMax"/>
        </c:scaling>
        <c:delete val="0"/>
        <c:axPos val="b"/>
        <c:numFmt formatCode="General" sourceLinked="1"/>
        <c:majorTickMark val="out"/>
        <c:minorTickMark val="none"/>
        <c:tickLblPos val="low"/>
        <c:spPr>
          <a:ln>
            <a:solidFill>
              <a:srgbClr val="000000"/>
            </a:solidFill>
            <a:prstDash val="solid"/>
          </a:ln>
        </c:spPr>
        <c:crossAx val="107410560"/>
        <c:crosses val="autoZero"/>
        <c:auto val="1"/>
        <c:lblAlgn val="ctr"/>
        <c:lblOffset val="100"/>
        <c:noMultiLvlLbl val="0"/>
      </c:catAx>
      <c:valAx>
        <c:axId val="107410560"/>
        <c:scaling>
          <c:orientation val="minMax"/>
        </c:scaling>
        <c:delete val="0"/>
        <c:axPos val="l"/>
        <c:title>
          <c:tx>
            <c:rich>
              <a:bodyPr/>
              <a:lstStyle/>
              <a:p>
                <a:pPr>
                  <a:defRPr b="0" i="0"/>
                </a:pPr>
                <a:r>
                  <a:rPr lang="et-EE"/>
                  <a:t>€</a:t>
                </a:r>
              </a:p>
            </c:rich>
          </c:tx>
          <c:overlay val="0"/>
        </c:title>
        <c:numFmt formatCode="#,##0" sourceLinked="0"/>
        <c:majorTickMark val="out"/>
        <c:minorTickMark val="none"/>
        <c:tickLblPos val="low"/>
        <c:spPr>
          <a:ln>
            <a:solidFill>
              <a:srgbClr val="000000"/>
            </a:solidFill>
            <a:prstDash val="solid"/>
          </a:ln>
        </c:spPr>
        <c:crossAx val="107396480"/>
        <c:crosses val="autoZero"/>
        <c:crossBetween val="between"/>
      </c:valAx>
      <c:spPr>
        <a:solidFill>
          <a:srgbClr val="FFFFFF"/>
        </a:solidFill>
        <a:ln w="25400">
          <a:noFill/>
        </a:ln>
      </c:spPr>
    </c:plotArea>
    <c:legend>
      <c:legendPos val="b"/>
      <c:overlay val="0"/>
      <c:spPr>
        <a:ln w="25400">
          <a:noFill/>
        </a:ln>
      </c:spPr>
      <c:txPr>
        <a:bodyPr/>
        <a:lstStyle/>
        <a:p>
          <a:pPr>
            <a:defRPr sz="800">
              <a:latin typeface="Arial Narrow"/>
              <a:ea typeface="Arial Narrow"/>
              <a:cs typeface="Arial Narrow"/>
            </a:defRPr>
          </a:pPr>
          <a:endParaRPr lang="et-EE"/>
        </a:p>
      </c:txPr>
    </c:legend>
    <c:plotVisOnly val="1"/>
    <c:dispBlanksAs val="gap"/>
    <c:showDLblsOverMax val="0"/>
  </c:chart>
  <c:spPr>
    <a:solidFill>
      <a:srgbClr val="FFFFFF"/>
    </a:solidFill>
    <a:ln w="25400">
      <a:noFill/>
    </a:ln>
  </c:spPr>
  <c:txPr>
    <a:bodyPr/>
    <a:lstStyle/>
    <a:p>
      <a:pPr>
        <a:defRPr sz="800" b="0">
          <a:solidFill>
            <a:srgbClr val="000000"/>
          </a:solidFill>
          <a:latin typeface="Arial Narrow"/>
          <a:ea typeface="Arial Narrow"/>
          <a:cs typeface="Arial Narrow"/>
        </a:defRPr>
      </a:pPr>
      <a:endParaRPr lang="et-EE"/>
    </a:p>
  </c:txPr>
  <c:printSettings>
    <c:headerFooter/>
    <c:pageMargins b="0.75000000000000056" l="0.70000000000000051" r="0.70000000000000051" t="0.75000000000000056" header="0.30000000000000027" footer="0.30000000000000027"/>
    <c:pageSetup/>
  </c:printSettings>
</c:chartSpace>
</file>

<file path=xl/ctrlProps/ctrlProp1.xml><?xml version="1.0" encoding="utf-8"?>
<formControlPr xmlns="http://schemas.microsoft.com/office/spreadsheetml/2009/9/main" objectType="CheckBox" checked="Checked" fmlaLink="$J$237" lockText="1" noThreeD="1"/>
</file>

<file path=xl/ctrlProps/ctrlProp10.xml><?xml version="1.0" encoding="utf-8"?>
<formControlPr xmlns="http://schemas.microsoft.com/office/spreadsheetml/2009/9/main" objectType="CheckBox" fmlaLink="$J$64" lockText="1" noThreeD="1"/>
</file>

<file path=xl/ctrlProps/ctrlProp100.xml><?xml version="1.0" encoding="utf-8"?>
<formControlPr xmlns="http://schemas.microsoft.com/office/spreadsheetml/2009/9/main" objectType="CheckBox" fmlaLink="$J$146" lockText="1" noThreeD="1"/>
</file>

<file path=xl/ctrlProps/ctrlProp101.xml><?xml version="1.0" encoding="utf-8"?>
<formControlPr xmlns="http://schemas.microsoft.com/office/spreadsheetml/2009/9/main" objectType="CheckBox" fmlaLink="$K$146" lockText="1" noThreeD="1"/>
</file>

<file path=xl/ctrlProps/ctrlProp102.xml><?xml version="1.0" encoding="utf-8"?>
<formControlPr xmlns="http://schemas.microsoft.com/office/spreadsheetml/2009/9/main" objectType="CheckBox" fmlaLink="$L$146" lockText="1" noThreeD="1"/>
</file>

<file path=xl/ctrlProps/ctrlProp103.xml><?xml version="1.0" encoding="utf-8"?>
<formControlPr xmlns="http://schemas.microsoft.com/office/spreadsheetml/2009/9/main" objectType="CheckBox" fmlaLink="$J$147" lockText="1" noThreeD="1"/>
</file>

<file path=xl/ctrlProps/ctrlProp104.xml><?xml version="1.0" encoding="utf-8"?>
<formControlPr xmlns="http://schemas.microsoft.com/office/spreadsheetml/2009/9/main" objectType="CheckBox" fmlaLink="$K$147" lockText="1" noThreeD="1"/>
</file>

<file path=xl/ctrlProps/ctrlProp105.xml><?xml version="1.0" encoding="utf-8"?>
<formControlPr xmlns="http://schemas.microsoft.com/office/spreadsheetml/2009/9/main" objectType="CheckBox" fmlaLink="$L$147" lockText="1" noThreeD="1"/>
</file>

<file path=xl/ctrlProps/ctrlProp106.xml><?xml version="1.0" encoding="utf-8"?>
<formControlPr xmlns="http://schemas.microsoft.com/office/spreadsheetml/2009/9/main" objectType="CheckBox" fmlaLink="$J$150" lockText="1" noThreeD="1"/>
</file>

<file path=xl/ctrlProps/ctrlProp107.xml><?xml version="1.0" encoding="utf-8"?>
<formControlPr xmlns="http://schemas.microsoft.com/office/spreadsheetml/2009/9/main" objectType="CheckBox" fmlaLink="$K$150" lockText="1" noThreeD="1"/>
</file>

<file path=xl/ctrlProps/ctrlProp108.xml><?xml version="1.0" encoding="utf-8"?>
<formControlPr xmlns="http://schemas.microsoft.com/office/spreadsheetml/2009/9/main" objectType="CheckBox" fmlaLink="$L$150" lockText="1" noThreeD="1"/>
</file>

<file path=xl/ctrlProps/ctrlProp109.xml><?xml version="1.0" encoding="utf-8"?>
<formControlPr xmlns="http://schemas.microsoft.com/office/spreadsheetml/2009/9/main" objectType="CheckBox" fmlaLink="$J$155" lockText="1" noThreeD="1"/>
</file>

<file path=xl/ctrlProps/ctrlProp11.xml><?xml version="1.0" encoding="utf-8"?>
<formControlPr xmlns="http://schemas.microsoft.com/office/spreadsheetml/2009/9/main" objectType="CheckBox" fmlaLink="$K$64" lockText="1" noThreeD="1"/>
</file>

<file path=xl/ctrlProps/ctrlProp110.xml><?xml version="1.0" encoding="utf-8"?>
<formControlPr xmlns="http://schemas.microsoft.com/office/spreadsheetml/2009/9/main" objectType="CheckBox" fmlaLink="$K$155" lockText="1" noThreeD="1"/>
</file>

<file path=xl/ctrlProps/ctrlProp111.xml><?xml version="1.0" encoding="utf-8"?>
<formControlPr xmlns="http://schemas.microsoft.com/office/spreadsheetml/2009/9/main" objectType="CheckBox" fmlaLink="$L$155" lockText="1" noThreeD="1"/>
</file>

<file path=xl/ctrlProps/ctrlProp112.xml><?xml version="1.0" encoding="utf-8"?>
<formControlPr xmlns="http://schemas.microsoft.com/office/spreadsheetml/2009/9/main" objectType="CheckBox" checked="Checked" fmlaLink="$J$213" lockText="1" noThreeD="1"/>
</file>

<file path=xl/ctrlProps/ctrlProp113.xml><?xml version="1.0" encoding="utf-8"?>
<formControlPr xmlns="http://schemas.microsoft.com/office/spreadsheetml/2009/9/main" objectType="CheckBox" fmlaLink="$K$213" lockText="1" noThreeD="1"/>
</file>

<file path=xl/ctrlProps/ctrlProp114.xml><?xml version="1.0" encoding="utf-8"?>
<formControlPr xmlns="http://schemas.microsoft.com/office/spreadsheetml/2009/9/main" objectType="CheckBox" fmlaLink="$L$213" lockText="1" noThreeD="1"/>
</file>

<file path=xl/ctrlProps/ctrlProp115.xml><?xml version="1.0" encoding="utf-8"?>
<formControlPr xmlns="http://schemas.microsoft.com/office/spreadsheetml/2009/9/main" objectType="CheckBox" fmlaLink="$J$178" lockText="1" noThreeD="1"/>
</file>

<file path=xl/ctrlProps/ctrlProp116.xml><?xml version="1.0" encoding="utf-8"?>
<formControlPr xmlns="http://schemas.microsoft.com/office/spreadsheetml/2009/9/main" objectType="CheckBox" fmlaLink="$K$178" lockText="1" noThreeD="1"/>
</file>

<file path=xl/ctrlProps/ctrlProp117.xml><?xml version="1.0" encoding="utf-8"?>
<formControlPr xmlns="http://schemas.microsoft.com/office/spreadsheetml/2009/9/main" objectType="CheckBox" fmlaLink="$L$178" lockText="1" noThreeD="1"/>
</file>

<file path=xl/ctrlProps/ctrlProp118.xml><?xml version="1.0" encoding="utf-8"?>
<formControlPr xmlns="http://schemas.microsoft.com/office/spreadsheetml/2009/9/main" objectType="CheckBox" checked="Checked" fmlaLink="$J$179" lockText="1" noThreeD="1"/>
</file>

<file path=xl/ctrlProps/ctrlProp119.xml><?xml version="1.0" encoding="utf-8"?>
<formControlPr xmlns="http://schemas.microsoft.com/office/spreadsheetml/2009/9/main" objectType="CheckBox" fmlaLink="$K$179" lockText="1" noThreeD="1"/>
</file>

<file path=xl/ctrlProps/ctrlProp12.xml><?xml version="1.0" encoding="utf-8"?>
<formControlPr xmlns="http://schemas.microsoft.com/office/spreadsheetml/2009/9/main" objectType="CheckBox" fmlaLink="$L$64" lockText="1" noThreeD="1"/>
</file>

<file path=xl/ctrlProps/ctrlProp120.xml><?xml version="1.0" encoding="utf-8"?>
<formControlPr xmlns="http://schemas.microsoft.com/office/spreadsheetml/2009/9/main" objectType="CheckBox" fmlaLink="$L$179" lockText="1" noThreeD="1"/>
</file>

<file path=xl/ctrlProps/ctrlProp121.xml><?xml version="1.0" encoding="utf-8"?>
<formControlPr xmlns="http://schemas.microsoft.com/office/spreadsheetml/2009/9/main" objectType="CheckBox" checked="Checked" fmlaLink="$J$180" lockText="1" noThreeD="1"/>
</file>

<file path=xl/ctrlProps/ctrlProp122.xml><?xml version="1.0" encoding="utf-8"?>
<formControlPr xmlns="http://schemas.microsoft.com/office/spreadsheetml/2009/9/main" objectType="CheckBox" fmlaLink="$K$180" lockText="1" noThreeD="1"/>
</file>

<file path=xl/ctrlProps/ctrlProp123.xml><?xml version="1.0" encoding="utf-8"?>
<formControlPr xmlns="http://schemas.microsoft.com/office/spreadsheetml/2009/9/main" objectType="CheckBox" fmlaLink="$L$180" lockText="1" noThreeD="1"/>
</file>

<file path=xl/ctrlProps/ctrlProp124.xml><?xml version="1.0" encoding="utf-8"?>
<formControlPr xmlns="http://schemas.microsoft.com/office/spreadsheetml/2009/9/main" objectType="CheckBox" checked="Checked" fmlaLink="$J$181" lockText="1" noThreeD="1"/>
</file>

<file path=xl/ctrlProps/ctrlProp125.xml><?xml version="1.0" encoding="utf-8"?>
<formControlPr xmlns="http://schemas.microsoft.com/office/spreadsheetml/2009/9/main" objectType="CheckBox" fmlaLink="$K$181" lockText="1" noThreeD="1"/>
</file>

<file path=xl/ctrlProps/ctrlProp126.xml><?xml version="1.0" encoding="utf-8"?>
<formControlPr xmlns="http://schemas.microsoft.com/office/spreadsheetml/2009/9/main" objectType="CheckBox" fmlaLink="$L$181" lockText="1" noThreeD="1"/>
</file>

<file path=xl/ctrlProps/ctrlProp127.xml><?xml version="1.0" encoding="utf-8"?>
<formControlPr xmlns="http://schemas.microsoft.com/office/spreadsheetml/2009/9/main" objectType="CheckBox" checked="Checked" fmlaLink="$J$182" lockText="1" noThreeD="1"/>
</file>

<file path=xl/ctrlProps/ctrlProp128.xml><?xml version="1.0" encoding="utf-8"?>
<formControlPr xmlns="http://schemas.microsoft.com/office/spreadsheetml/2009/9/main" objectType="CheckBox" fmlaLink="$K$182" lockText="1" noThreeD="1"/>
</file>

<file path=xl/ctrlProps/ctrlProp129.xml><?xml version="1.0" encoding="utf-8"?>
<formControlPr xmlns="http://schemas.microsoft.com/office/spreadsheetml/2009/9/main" objectType="CheckBox" fmlaLink="$L$182" lockText="1" noThreeD="1"/>
</file>

<file path=xl/ctrlProps/ctrlProp13.xml><?xml version="1.0" encoding="utf-8"?>
<formControlPr xmlns="http://schemas.microsoft.com/office/spreadsheetml/2009/9/main" objectType="CheckBox" fmlaLink="J61" lockText="1" noThreeD="1"/>
</file>

<file path=xl/ctrlProps/ctrlProp130.xml><?xml version="1.0" encoding="utf-8"?>
<formControlPr xmlns="http://schemas.microsoft.com/office/spreadsheetml/2009/9/main" objectType="CheckBox" fmlaLink="$J$183" lockText="1" noThreeD="1"/>
</file>

<file path=xl/ctrlProps/ctrlProp131.xml><?xml version="1.0" encoding="utf-8"?>
<formControlPr xmlns="http://schemas.microsoft.com/office/spreadsheetml/2009/9/main" objectType="CheckBox" fmlaLink="$K$183" lockText="1" noThreeD="1"/>
</file>

<file path=xl/ctrlProps/ctrlProp132.xml><?xml version="1.0" encoding="utf-8"?>
<formControlPr xmlns="http://schemas.microsoft.com/office/spreadsheetml/2009/9/main" objectType="CheckBox" fmlaLink="$L$183" lockText="1" noThreeD="1"/>
</file>

<file path=xl/ctrlProps/ctrlProp133.xml><?xml version="1.0" encoding="utf-8"?>
<formControlPr xmlns="http://schemas.microsoft.com/office/spreadsheetml/2009/9/main" objectType="CheckBox" fmlaLink="$J$184" lockText="1" noThreeD="1"/>
</file>

<file path=xl/ctrlProps/ctrlProp134.xml><?xml version="1.0" encoding="utf-8"?>
<formControlPr xmlns="http://schemas.microsoft.com/office/spreadsheetml/2009/9/main" objectType="CheckBox" fmlaLink="$K$184" lockText="1" noThreeD="1"/>
</file>

<file path=xl/ctrlProps/ctrlProp135.xml><?xml version="1.0" encoding="utf-8"?>
<formControlPr xmlns="http://schemas.microsoft.com/office/spreadsheetml/2009/9/main" objectType="CheckBox" fmlaLink="$L$184" lockText="1" noThreeD="1"/>
</file>

<file path=xl/ctrlProps/ctrlProp136.xml><?xml version="1.0" encoding="utf-8"?>
<formControlPr xmlns="http://schemas.microsoft.com/office/spreadsheetml/2009/9/main" objectType="CheckBox" fmlaLink="$J$185" lockText="1" noThreeD="1"/>
</file>

<file path=xl/ctrlProps/ctrlProp137.xml><?xml version="1.0" encoding="utf-8"?>
<formControlPr xmlns="http://schemas.microsoft.com/office/spreadsheetml/2009/9/main" objectType="CheckBox" fmlaLink="$K$185" lockText="1" noThreeD="1"/>
</file>

<file path=xl/ctrlProps/ctrlProp138.xml><?xml version="1.0" encoding="utf-8"?>
<formControlPr xmlns="http://schemas.microsoft.com/office/spreadsheetml/2009/9/main" objectType="CheckBox" fmlaLink="$L$185" lockText="1" noThreeD="1"/>
</file>

<file path=xl/ctrlProps/ctrlProp139.xml><?xml version="1.0" encoding="utf-8"?>
<formControlPr xmlns="http://schemas.microsoft.com/office/spreadsheetml/2009/9/main" objectType="CheckBox" fmlaLink="$J$188" lockText="1" noThreeD="1"/>
</file>

<file path=xl/ctrlProps/ctrlProp14.xml><?xml version="1.0" encoding="utf-8"?>
<formControlPr xmlns="http://schemas.microsoft.com/office/spreadsheetml/2009/9/main" objectType="CheckBox" fmlaLink="K61" lockText="1" noThreeD="1"/>
</file>

<file path=xl/ctrlProps/ctrlProp140.xml><?xml version="1.0" encoding="utf-8"?>
<formControlPr xmlns="http://schemas.microsoft.com/office/spreadsheetml/2009/9/main" objectType="CheckBox" fmlaLink="$K$188" lockText="1" noThreeD="1"/>
</file>

<file path=xl/ctrlProps/ctrlProp141.xml><?xml version="1.0" encoding="utf-8"?>
<formControlPr xmlns="http://schemas.microsoft.com/office/spreadsheetml/2009/9/main" objectType="CheckBox" fmlaLink="$L$188" lockText="1" noThreeD="1"/>
</file>

<file path=xl/ctrlProps/ctrlProp142.xml><?xml version="1.0" encoding="utf-8"?>
<formControlPr xmlns="http://schemas.microsoft.com/office/spreadsheetml/2009/9/main" objectType="CheckBox" fmlaLink="$J$199" lockText="1" noThreeD="1"/>
</file>

<file path=xl/ctrlProps/ctrlProp143.xml><?xml version="1.0" encoding="utf-8"?>
<formControlPr xmlns="http://schemas.microsoft.com/office/spreadsheetml/2009/9/main" objectType="CheckBox" fmlaLink="$K$199" lockText="1" noThreeD="1"/>
</file>

<file path=xl/ctrlProps/ctrlProp144.xml><?xml version="1.0" encoding="utf-8"?>
<formControlPr xmlns="http://schemas.microsoft.com/office/spreadsheetml/2009/9/main" objectType="CheckBox" fmlaLink="$L$199" lockText="1" noThreeD="1"/>
</file>

<file path=xl/ctrlProps/ctrlProp145.xml><?xml version="1.0" encoding="utf-8"?>
<formControlPr xmlns="http://schemas.microsoft.com/office/spreadsheetml/2009/9/main" objectType="CheckBox" fmlaLink="$J$200" lockText="1" noThreeD="1"/>
</file>

<file path=xl/ctrlProps/ctrlProp146.xml><?xml version="1.0" encoding="utf-8"?>
<formControlPr xmlns="http://schemas.microsoft.com/office/spreadsheetml/2009/9/main" objectType="CheckBox" fmlaLink="$K$200" lockText="1" noThreeD="1"/>
</file>

<file path=xl/ctrlProps/ctrlProp147.xml><?xml version="1.0" encoding="utf-8"?>
<formControlPr xmlns="http://schemas.microsoft.com/office/spreadsheetml/2009/9/main" objectType="CheckBox" fmlaLink="$L$200" lockText="1" noThreeD="1"/>
</file>

<file path=xl/ctrlProps/ctrlProp148.xml><?xml version="1.0" encoding="utf-8"?>
<formControlPr xmlns="http://schemas.microsoft.com/office/spreadsheetml/2009/9/main" objectType="CheckBox" checked="Checked" fmlaLink="$J$201" lockText="1" noThreeD="1"/>
</file>

<file path=xl/ctrlProps/ctrlProp149.xml><?xml version="1.0" encoding="utf-8"?>
<formControlPr xmlns="http://schemas.microsoft.com/office/spreadsheetml/2009/9/main" objectType="CheckBox" fmlaLink="$K$201" lockText="1" noThreeD="1"/>
</file>

<file path=xl/ctrlProps/ctrlProp15.xml><?xml version="1.0" encoding="utf-8"?>
<formControlPr xmlns="http://schemas.microsoft.com/office/spreadsheetml/2009/9/main" objectType="CheckBox" fmlaLink="L61" lockText="1" noThreeD="1"/>
</file>

<file path=xl/ctrlProps/ctrlProp150.xml><?xml version="1.0" encoding="utf-8"?>
<formControlPr xmlns="http://schemas.microsoft.com/office/spreadsheetml/2009/9/main" objectType="CheckBox" fmlaLink="$L$201" lockText="1" noThreeD="1"/>
</file>

<file path=xl/ctrlProps/ctrlProp151.xml><?xml version="1.0" encoding="utf-8"?>
<formControlPr xmlns="http://schemas.microsoft.com/office/spreadsheetml/2009/9/main" objectType="CheckBox" fmlaLink="$J$202" lockText="1" noThreeD="1"/>
</file>

<file path=xl/ctrlProps/ctrlProp152.xml><?xml version="1.0" encoding="utf-8"?>
<formControlPr xmlns="http://schemas.microsoft.com/office/spreadsheetml/2009/9/main" objectType="CheckBox" fmlaLink="$K$202" lockText="1" noThreeD="1"/>
</file>

<file path=xl/ctrlProps/ctrlProp153.xml><?xml version="1.0" encoding="utf-8"?>
<formControlPr xmlns="http://schemas.microsoft.com/office/spreadsheetml/2009/9/main" objectType="CheckBox" fmlaLink="$L$202" lockText="1" noThreeD="1"/>
</file>

<file path=xl/ctrlProps/ctrlProp154.xml><?xml version="1.0" encoding="utf-8"?>
<formControlPr xmlns="http://schemas.microsoft.com/office/spreadsheetml/2009/9/main" objectType="CheckBox" fmlaLink="$J$203" lockText="1" noThreeD="1"/>
</file>

<file path=xl/ctrlProps/ctrlProp155.xml><?xml version="1.0" encoding="utf-8"?>
<formControlPr xmlns="http://schemas.microsoft.com/office/spreadsheetml/2009/9/main" objectType="CheckBox" fmlaLink="$K$203" lockText="1" noThreeD="1"/>
</file>

<file path=xl/ctrlProps/ctrlProp156.xml><?xml version="1.0" encoding="utf-8"?>
<formControlPr xmlns="http://schemas.microsoft.com/office/spreadsheetml/2009/9/main" objectType="CheckBox" fmlaLink="$L$203" lockText="1" noThreeD="1"/>
</file>

<file path=xl/ctrlProps/ctrlProp157.xml><?xml version="1.0" encoding="utf-8"?>
<formControlPr xmlns="http://schemas.microsoft.com/office/spreadsheetml/2009/9/main" objectType="CheckBox" fmlaLink="$J$204" lockText="1" noThreeD="1"/>
</file>

<file path=xl/ctrlProps/ctrlProp158.xml><?xml version="1.0" encoding="utf-8"?>
<formControlPr xmlns="http://schemas.microsoft.com/office/spreadsheetml/2009/9/main" objectType="CheckBox" fmlaLink="$K$204" lockText="1" noThreeD="1"/>
</file>

<file path=xl/ctrlProps/ctrlProp159.xml><?xml version="1.0" encoding="utf-8"?>
<formControlPr xmlns="http://schemas.microsoft.com/office/spreadsheetml/2009/9/main" objectType="CheckBox" fmlaLink="$L$204" lockText="1" noThreeD="1"/>
</file>

<file path=xl/ctrlProps/ctrlProp16.xml><?xml version="1.0" encoding="utf-8"?>
<formControlPr xmlns="http://schemas.microsoft.com/office/spreadsheetml/2009/9/main" objectType="CheckBox" fmlaLink="J62" lockText="1" noThreeD="1"/>
</file>

<file path=xl/ctrlProps/ctrlProp160.xml><?xml version="1.0" encoding="utf-8"?>
<formControlPr xmlns="http://schemas.microsoft.com/office/spreadsheetml/2009/9/main" objectType="CheckBox" checked="Checked" fmlaLink="$J$245" lockText="1" noThreeD="1"/>
</file>

<file path=xl/ctrlProps/ctrlProp161.xml><?xml version="1.0" encoding="utf-8"?>
<formControlPr xmlns="http://schemas.microsoft.com/office/spreadsheetml/2009/9/main" objectType="CheckBox" fmlaLink="$K$245" lockText="1" noThreeD="1"/>
</file>

<file path=xl/ctrlProps/ctrlProp162.xml><?xml version="1.0" encoding="utf-8"?>
<formControlPr xmlns="http://schemas.microsoft.com/office/spreadsheetml/2009/9/main" objectType="CheckBox" fmlaLink="$L$245" lockText="1" noThreeD="1"/>
</file>

<file path=xl/ctrlProps/ctrlProp163.xml><?xml version="1.0" encoding="utf-8"?>
<formControlPr xmlns="http://schemas.microsoft.com/office/spreadsheetml/2009/9/main" objectType="CheckBox" checked="Checked" fmlaLink="$J$246" lockText="1" noThreeD="1"/>
</file>

<file path=xl/ctrlProps/ctrlProp164.xml><?xml version="1.0" encoding="utf-8"?>
<formControlPr xmlns="http://schemas.microsoft.com/office/spreadsheetml/2009/9/main" objectType="CheckBox" fmlaLink="$K$246" lockText="1" noThreeD="1"/>
</file>

<file path=xl/ctrlProps/ctrlProp165.xml><?xml version="1.0" encoding="utf-8"?>
<formControlPr xmlns="http://schemas.microsoft.com/office/spreadsheetml/2009/9/main" objectType="CheckBox" fmlaLink="$L$246" lockText="1" noThreeD="1"/>
</file>

<file path=xl/ctrlProps/ctrlProp166.xml><?xml version="1.0" encoding="utf-8"?>
<formControlPr xmlns="http://schemas.microsoft.com/office/spreadsheetml/2009/9/main" objectType="CheckBox" checked="Checked" fmlaLink="$J$248" lockText="1" noThreeD="1"/>
</file>

<file path=xl/ctrlProps/ctrlProp167.xml><?xml version="1.0" encoding="utf-8"?>
<formControlPr xmlns="http://schemas.microsoft.com/office/spreadsheetml/2009/9/main" objectType="CheckBox" fmlaLink="$K$248" lockText="1" noThreeD="1"/>
</file>

<file path=xl/ctrlProps/ctrlProp168.xml><?xml version="1.0" encoding="utf-8"?>
<formControlPr xmlns="http://schemas.microsoft.com/office/spreadsheetml/2009/9/main" objectType="CheckBox" fmlaLink="$L$248" lockText="1" noThreeD="1"/>
</file>

<file path=xl/ctrlProps/ctrlProp169.xml><?xml version="1.0" encoding="utf-8"?>
<formControlPr xmlns="http://schemas.microsoft.com/office/spreadsheetml/2009/9/main" objectType="CheckBox" checked="Checked" fmlaLink="$J$250" lockText="1" noThreeD="1"/>
</file>

<file path=xl/ctrlProps/ctrlProp17.xml><?xml version="1.0" encoding="utf-8"?>
<formControlPr xmlns="http://schemas.microsoft.com/office/spreadsheetml/2009/9/main" objectType="CheckBox" fmlaLink="K62" lockText="1" noThreeD="1"/>
</file>

<file path=xl/ctrlProps/ctrlProp170.xml><?xml version="1.0" encoding="utf-8"?>
<formControlPr xmlns="http://schemas.microsoft.com/office/spreadsheetml/2009/9/main" objectType="CheckBox" fmlaLink="$K$250" lockText="1" noThreeD="1"/>
</file>

<file path=xl/ctrlProps/ctrlProp171.xml><?xml version="1.0" encoding="utf-8"?>
<formControlPr xmlns="http://schemas.microsoft.com/office/spreadsheetml/2009/9/main" objectType="CheckBox" fmlaLink="$L$250" lockText="1" noThreeD="1"/>
</file>

<file path=xl/ctrlProps/ctrlProp172.xml><?xml version="1.0" encoding="utf-8"?>
<formControlPr xmlns="http://schemas.microsoft.com/office/spreadsheetml/2009/9/main" objectType="CheckBox" checked="Checked" fmlaLink="$J$252" lockText="1" noThreeD="1"/>
</file>

<file path=xl/ctrlProps/ctrlProp173.xml><?xml version="1.0" encoding="utf-8"?>
<formControlPr xmlns="http://schemas.microsoft.com/office/spreadsheetml/2009/9/main" objectType="CheckBox" fmlaLink="$K$252" lockText="1" noThreeD="1"/>
</file>

<file path=xl/ctrlProps/ctrlProp174.xml><?xml version="1.0" encoding="utf-8"?>
<formControlPr xmlns="http://schemas.microsoft.com/office/spreadsheetml/2009/9/main" objectType="CheckBox" fmlaLink="$L$252" lockText="1" noThreeD="1"/>
</file>

<file path=xl/ctrlProps/ctrlProp175.xml><?xml version="1.0" encoding="utf-8"?>
<formControlPr xmlns="http://schemas.microsoft.com/office/spreadsheetml/2009/9/main" objectType="CheckBox" checked="Checked" fmlaLink="$J$259" lockText="1" noThreeD="1"/>
</file>

<file path=xl/ctrlProps/ctrlProp176.xml><?xml version="1.0" encoding="utf-8"?>
<formControlPr xmlns="http://schemas.microsoft.com/office/spreadsheetml/2009/9/main" objectType="CheckBox" fmlaLink="$K$259" lockText="1" noThreeD="1"/>
</file>

<file path=xl/ctrlProps/ctrlProp177.xml><?xml version="1.0" encoding="utf-8"?>
<formControlPr xmlns="http://schemas.microsoft.com/office/spreadsheetml/2009/9/main" objectType="CheckBox" fmlaLink="$L$259" lockText="1" noThreeD="1"/>
</file>

<file path=xl/ctrlProps/ctrlProp178.xml><?xml version="1.0" encoding="utf-8"?>
<formControlPr xmlns="http://schemas.microsoft.com/office/spreadsheetml/2009/9/main" objectType="CheckBox" fmlaLink="$J$261" lockText="1" noThreeD="1"/>
</file>

<file path=xl/ctrlProps/ctrlProp179.xml><?xml version="1.0" encoding="utf-8"?>
<formControlPr xmlns="http://schemas.microsoft.com/office/spreadsheetml/2009/9/main" objectType="CheckBox" fmlaLink="$K$261" lockText="1" noThreeD="1"/>
</file>

<file path=xl/ctrlProps/ctrlProp18.xml><?xml version="1.0" encoding="utf-8"?>
<formControlPr xmlns="http://schemas.microsoft.com/office/spreadsheetml/2009/9/main" objectType="CheckBox" fmlaLink="L62" lockText="1" noThreeD="1"/>
</file>

<file path=xl/ctrlProps/ctrlProp180.xml><?xml version="1.0" encoding="utf-8"?>
<formControlPr xmlns="http://schemas.microsoft.com/office/spreadsheetml/2009/9/main" objectType="CheckBox" fmlaLink="$L$261" lockText="1" noThreeD="1"/>
</file>

<file path=xl/ctrlProps/ctrlProp181.xml><?xml version="1.0" encoding="utf-8"?>
<formControlPr xmlns="http://schemas.microsoft.com/office/spreadsheetml/2009/9/main" objectType="CheckBox" checked="Checked" fmlaLink="$J$263" lockText="1" noThreeD="1"/>
</file>

<file path=xl/ctrlProps/ctrlProp182.xml><?xml version="1.0" encoding="utf-8"?>
<formControlPr xmlns="http://schemas.microsoft.com/office/spreadsheetml/2009/9/main" objectType="CheckBox" fmlaLink="$K$263" lockText="1" noThreeD="1"/>
</file>

<file path=xl/ctrlProps/ctrlProp183.xml><?xml version="1.0" encoding="utf-8"?>
<formControlPr xmlns="http://schemas.microsoft.com/office/spreadsheetml/2009/9/main" objectType="CheckBox" fmlaLink="$L$263" lockText="1" noThreeD="1"/>
</file>

<file path=xl/ctrlProps/ctrlProp184.xml><?xml version="1.0" encoding="utf-8"?>
<formControlPr xmlns="http://schemas.microsoft.com/office/spreadsheetml/2009/9/main" objectType="CheckBox" fmlaLink="$J$269" lockText="1" noThreeD="1"/>
</file>

<file path=xl/ctrlProps/ctrlProp185.xml><?xml version="1.0" encoding="utf-8"?>
<formControlPr xmlns="http://schemas.microsoft.com/office/spreadsheetml/2009/9/main" objectType="CheckBox" fmlaLink="$K$269" lockText="1" noThreeD="1"/>
</file>

<file path=xl/ctrlProps/ctrlProp186.xml><?xml version="1.0" encoding="utf-8"?>
<formControlPr xmlns="http://schemas.microsoft.com/office/spreadsheetml/2009/9/main" objectType="CheckBox" fmlaLink="$L$269" lockText="1" noThreeD="1"/>
</file>

<file path=xl/ctrlProps/ctrlProp187.xml><?xml version="1.0" encoding="utf-8"?>
<formControlPr xmlns="http://schemas.microsoft.com/office/spreadsheetml/2009/9/main" objectType="CheckBox" fmlaLink="$J$271" lockText="1" noThreeD="1"/>
</file>

<file path=xl/ctrlProps/ctrlProp188.xml><?xml version="1.0" encoding="utf-8"?>
<formControlPr xmlns="http://schemas.microsoft.com/office/spreadsheetml/2009/9/main" objectType="CheckBox" fmlaLink="$K$271" lockText="1" noThreeD="1"/>
</file>

<file path=xl/ctrlProps/ctrlProp189.xml><?xml version="1.0" encoding="utf-8"?>
<formControlPr xmlns="http://schemas.microsoft.com/office/spreadsheetml/2009/9/main" objectType="CheckBox" fmlaLink="$L$271" lockText="1" noThreeD="1"/>
</file>

<file path=xl/ctrlProps/ctrlProp19.xml><?xml version="1.0" encoding="utf-8"?>
<formControlPr xmlns="http://schemas.microsoft.com/office/spreadsheetml/2009/9/main" objectType="CheckBox" fmlaLink="J63" lockText="1" noThreeD="1"/>
</file>

<file path=xl/ctrlProps/ctrlProp190.xml><?xml version="1.0" encoding="utf-8"?>
<formControlPr xmlns="http://schemas.microsoft.com/office/spreadsheetml/2009/9/main" objectType="CheckBox" fmlaLink="$J$273" lockText="1" noThreeD="1"/>
</file>

<file path=xl/ctrlProps/ctrlProp191.xml><?xml version="1.0" encoding="utf-8"?>
<formControlPr xmlns="http://schemas.microsoft.com/office/spreadsheetml/2009/9/main" objectType="CheckBox" fmlaLink="$K$273" lockText="1" noThreeD="1"/>
</file>

<file path=xl/ctrlProps/ctrlProp192.xml><?xml version="1.0" encoding="utf-8"?>
<formControlPr xmlns="http://schemas.microsoft.com/office/spreadsheetml/2009/9/main" objectType="CheckBox" fmlaLink="$L$273" lockText="1" noThreeD="1"/>
</file>

<file path=xl/ctrlProps/ctrlProp193.xml><?xml version="1.0" encoding="utf-8"?>
<formControlPr xmlns="http://schemas.microsoft.com/office/spreadsheetml/2009/9/main" objectType="CheckBox" fmlaLink="$J$275" lockText="1" noThreeD="1"/>
</file>

<file path=xl/ctrlProps/ctrlProp194.xml><?xml version="1.0" encoding="utf-8"?>
<formControlPr xmlns="http://schemas.microsoft.com/office/spreadsheetml/2009/9/main" objectType="CheckBox" fmlaLink="$K$275" lockText="1" noThreeD="1"/>
</file>

<file path=xl/ctrlProps/ctrlProp195.xml><?xml version="1.0" encoding="utf-8"?>
<formControlPr xmlns="http://schemas.microsoft.com/office/spreadsheetml/2009/9/main" objectType="CheckBox" fmlaLink="$L$275" lockText="1" noThreeD="1"/>
</file>

<file path=xl/ctrlProps/ctrlProp196.xml><?xml version="1.0" encoding="utf-8"?>
<formControlPr xmlns="http://schemas.microsoft.com/office/spreadsheetml/2009/9/main" objectType="CheckBox" checked="Checked" fmlaLink="$J$277" lockText="1" noThreeD="1"/>
</file>

<file path=xl/ctrlProps/ctrlProp197.xml><?xml version="1.0" encoding="utf-8"?>
<formControlPr xmlns="http://schemas.microsoft.com/office/spreadsheetml/2009/9/main" objectType="CheckBox" fmlaLink="$K$277" lockText="1" noThreeD="1"/>
</file>

<file path=xl/ctrlProps/ctrlProp198.xml><?xml version="1.0" encoding="utf-8"?>
<formControlPr xmlns="http://schemas.microsoft.com/office/spreadsheetml/2009/9/main" objectType="CheckBox" fmlaLink="$L$277" lockText="1" noThreeD="1"/>
</file>

<file path=xl/ctrlProps/ctrlProp199.xml><?xml version="1.0" encoding="utf-8"?>
<formControlPr xmlns="http://schemas.microsoft.com/office/spreadsheetml/2009/9/main" objectType="CheckBox" checked="Checked" fmlaLink="$J$279" lockText="1" noThreeD="1"/>
</file>

<file path=xl/ctrlProps/ctrlProp2.xml><?xml version="1.0" encoding="utf-8"?>
<formControlPr xmlns="http://schemas.microsoft.com/office/spreadsheetml/2009/9/main" objectType="CheckBox" fmlaLink="$K$237" lockText="1" noThreeD="1"/>
</file>

<file path=xl/ctrlProps/ctrlProp20.xml><?xml version="1.0" encoding="utf-8"?>
<formControlPr xmlns="http://schemas.microsoft.com/office/spreadsheetml/2009/9/main" objectType="CheckBox" fmlaLink="K63" lockText="1" noThreeD="1"/>
</file>

<file path=xl/ctrlProps/ctrlProp200.xml><?xml version="1.0" encoding="utf-8"?>
<formControlPr xmlns="http://schemas.microsoft.com/office/spreadsheetml/2009/9/main" objectType="CheckBox" fmlaLink="$K$279" lockText="1" noThreeD="1"/>
</file>

<file path=xl/ctrlProps/ctrlProp201.xml><?xml version="1.0" encoding="utf-8"?>
<formControlPr xmlns="http://schemas.microsoft.com/office/spreadsheetml/2009/9/main" objectType="CheckBox" fmlaLink="$L$279" lockText="1" noThreeD="1"/>
</file>

<file path=xl/ctrlProps/ctrlProp202.xml><?xml version="1.0" encoding="utf-8"?>
<formControlPr xmlns="http://schemas.microsoft.com/office/spreadsheetml/2009/9/main" objectType="CheckBox" checked="Checked" fmlaLink="$J$284" lockText="1" noThreeD="1"/>
</file>

<file path=xl/ctrlProps/ctrlProp203.xml><?xml version="1.0" encoding="utf-8"?>
<formControlPr xmlns="http://schemas.microsoft.com/office/spreadsheetml/2009/9/main" objectType="CheckBox" fmlaLink="$K$284" lockText="1" noThreeD="1"/>
</file>

<file path=xl/ctrlProps/ctrlProp204.xml><?xml version="1.0" encoding="utf-8"?>
<formControlPr xmlns="http://schemas.microsoft.com/office/spreadsheetml/2009/9/main" objectType="CheckBox" fmlaLink="$L$284" lockText="1" noThreeD="1"/>
</file>

<file path=xl/ctrlProps/ctrlProp205.xml><?xml version="1.0" encoding="utf-8"?>
<formControlPr xmlns="http://schemas.microsoft.com/office/spreadsheetml/2009/9/main" objectType="CheckBox" checked="Checked" fmlaLink="$J$285" lockText="1" noThreeD="1"/>
</file>

<file path=xl/ctrlProps/ctrlProp206.xml><?xml version="1.0" encoding="utf-8"?>
<formControlPr xmlns="http://schemas.microsoft.com/office/spreadsheetml/2009/9/main" objectType="CheckBox" fmlaLink="$K$285" lockText="1" noThreeD="1"/>
</file>

<file path=xl/ctrlProps/ctrlProp207.xml><?xml version="1.0" encoding="utf-8"?>
<formControlPr xmlns="http://schemas.microsoft.com/office/spreadsheetml/2009/9/main" objectType="CheckBox" fmlaLink="$L$285" lockText="1" noThreeD="1"/>
</file>

<file path=xl/ctrlProps/ctrlProp208.xml><?xml version="1.0" encoding="utf-8"?>
<formControlPr xmlns="http://schemas.microsoft.com/office/spreadsheetml/2009/9/main" objectType="CheckBox" checked="Checked" fmlaLink="$J$287" lockText="1" noThreeD="1"/>
</file>

<file path=xl/ctrlProps/ctrlProp209.xml><?xml version="1.0" encoding="utf-8"?>
<formControlPr xmlns="http://schemas.microsoft.com/office/spreadsheetml/2009/9/main" objectType="CheckBox" fmlaLink="$K$287" lockText="1" noThreeD="1"/>
</file>

<file path=xl/ctrlProps/ctrlProp21.xml><?xml version="1.0" encoding="utf-8"?>
<formControlPr xmlns="http://schemas.microsoft.com/office/spreadsheetml/2009/9/main" objectType="CheckBox" fmlaLink="L63" lockText="1" noThreeD="1"/>
</file>

<file path=xl/ctrlProps/ctrlProp210.xml><?xml version="1.0" encoding="utf-8"?>
<formControlPr xmlns="http://schemas.microsoft.com/office/spreadsheetml/2009/9/main" objectType="CheckBox" fmlaLink="$L$287" lockText="1" noThreeD="1"/>
</file>

<file path=xl/ctrlProps/ctrlProp211.xml><?xml version="1.0" encoding="utf-8"?>
<formControlPr xmlns="http://schemas.microsoft.com/office/spreadsheetml/2009/9/main" objectType="CheckBox" fmlaLink="$J$293" lockText="1" noThreeD="1"/>
</file>

<file path=xl/ctrlProps/ctrlProp212.xml><?xml version="1.0" encoding="utf-8"?>
<formControlPr xmlns="http://schemas.microsoft.com/office/spreadsheetml/2009/9/main" objectType="CheckBox" fmlaLink="$K$293" lockText="1" noThreeD="1"/>
</file>

<file path=xl/ctrlProps/ctrlProp213.xml><?xml version="1.0" encoding="utf-8"?>
<formControlPr xmlns="http://schemas.microsoft.com/office/spreadsheetml/2009/9/main" objectType="CheckBox" fmlaLink="$L$293" lockText="1" noThreeD="1"/>
</file>

<file path=xl/ctrlProps/ctrlProp214.xml><?xml version="1.0" encoding="utf-8"?>
<formControlPr xmlns="http://schemas.microsoft.com/office/spreadsheetml/2009/9/main" objectType="CheckBox" fmlaLink="$J$295" lockText="1" noThreeD="1"/>
</file>

<file path=xl/ctrlProps/ctrlProp215.xml><?xml version="1.0" encoding="utf-8"?>
<formControlPr xmlns="http://schemas.microsoft.com/office/spreadsheetml/2009/9/main" objectType="CheckBox" fmlaLink="$K$295" lockText="1" noThreeD="1"/>
</file>

<file path=xl/ctrlProps/ctrlProp216.xml><?xml version="1.0" encoding="utf-8"?>
<formControlPr xmlns="http://schemas.microsoft.com/office/spreadsheetml/2009/9/main" objectType="CheckBox" fmlaLink="$L$295" lockText="1" noThreeD="1"/>
</file>

<file path=xl/ctrlProps/ctrlProp217.xml><?xml version="1.0" encoding="utf-8"?>
<formControlPr xmlns="http://schemas.microsoft.com/office/spreadsheetml/2009/9/main" objectType="CheckBox" checked="Checked" fmlaLink="$J$297" lockText="1" noThreeD="1"/>
</file>

<file path=xl/ctrlProps/ctrlProp218.xml><?xml version="1.0" encoding="utf-8"?>
<formControlPr xmlns="http://schemas.microsoft.com/office/spreadsheetml/2009/9/main" objectType="CheckBox" fmlaLink="$K$297" lockText="1" noThreeD="1"/>
</file>

<file path=xl/ctrlProps/ctrlProp219.xml><?xml version="1.0" encoding="utf-8"?>
<formControlPr xmlns="http://schemas.microsoft.com/office/spreadsheetml/2009/9/main" objectType="CheckBox" fmlaLink="$L$297" lockText="1" noThreeD="1"/>
</file>

<file path=xl/ctrlProps/ctrlProp22.xml><?xml version="1.0" encoding="utf-8"?>
<formControlPr xmlns="http://schemas.microsoft.com/office/spreadsheetml/2009/9/main" objectType="CheckBox" fmlaLink="$J$65" lockText="1" noThreeD="1"/>
</file>

<file path=xl/ctrlProps/ctrlProp220.xml><?xml version="1.0" encoding="utf-8"?>
<formControlPr xmlns="http://schemas.microsoft.com/office/spreadsheetml/2009/9/main" objectType="CheckBox" fmlaLink="$J$320" lockText="1" noThreeD="1"/>
</file>

<file path=xl/ctrlProps/ctrlProp221.xml><?xml version="1.0" encoding="utf-8"?>
<formControlPr xmlns="http://schemas.microsoft.com/office/spreadsheetml/2009/9/main" objectType="CheckBox" fmlaLink="$K$320" lockText="1" noThreeD="1"/>
</file>

<file path=xl/ctrlProps/ctrlProp222.xml><?xml version="1.0" encoding="utf-8"?>
<formControlPr xmlns="http://schemas.microsoft.com/office/spreadsheetml/2009/9/main" objectType="CheckBox" fmlaLink="$L$320" lockText="1" noThreeD="1"/>
</file>

<file path=xl/ctrlProps/ctrlProp223.xml><?xml version="1.0" encoding="utf-8"?>
<formControlPr xmlns="http://schemas.microsoft.com/office/spreadsheetml/2009/9/main" objectType="CheckBox" fmlaLink="$J$321" lockText="1" noThreeD="1"/>
</file>

<file path=xl/ctrlProps/ctrlProp224.xml><?xml version="1.0" encoding="utf-8"?>
<formControlPr xmlns="http://schemas.microsoft.com/office/spreadsheetml/2009/9/main" objectType="CheckBox" fmlaLink="$K$321" lockText="1" noThreeD="1"/>
</file>

<file path=xl/ctrlProps/ctrlProp225.xml><?xml version="1.0" encoding="utf-8"?>
<formControlPr xmlns="http://schemas.microsoft.com/office/spreadsheetml/2009/9/main" objectType="CheckBox" fmlaLink="$L$321" lockText="1" noThreeD="1"/>
</file>

<file path=xl/ctrlProps/ctrlProp226.xml><?xml version="1.0" encoding="utf-8"?>
<formControlPr xmlns="http://schemas.microsoft.com/office/spreadsheetml/2009/9/main" objectType="CheckBox" fmlaLink="$J$307" lockText="1" noThreeD="1"/>
</file>

<file path=xl/ctrlProps/ctrlProp227.xml><?xml version="1.0" encoding="utf-8"?>
<formControlPr xmlns="http://schemas.microsoft.com/office/spreadsheetml/2009/9/main" objectType="CheckBox" fmlaLink="$K$307" lockText="1" noThreeD="1"/>
</file>

<file path=xl/ctrlProps/ctrlProp228.xml><?xml version="1.0" encoding="utf-8"?>
<formControlPr xmlns="http://schemas.microsoft.com/office/spreadsheetml/2009/9/main" objectType="CheckBox" fmlaLink="$L$307" lockText="1" noThreeD="1"/>
</file>

<file path=xl/ctrlProps/ctrlProp229.xml><?xml version="1.0" encoding="utf-8"?>
<formControlPr xmlns="http://schemas.microsoft.com/office/spreadsheetml/2009/9/main" objectType="CheckBox" checked="Checked" fmlaLink="$J$314" lockText="1" noThreeD="1"/>
</file>

<file path=xl/ctrlProps/ctrlProp23.xml><?xml version="1.0" encoding="utf-8"?>
<formControlPr xmlns="http://schemas.microsoft.com/office/spreadsheetml/2009/9/main" objectType="CheckBox" fmlaLink="$K$65" lockText="1" noThreeD="1"/>
</file>

<file path=xl/ctrlProps/ctrlProp230.xml><?xml version="1.0" encoding="utf-8"?>
<formControlPr xmlns="http://schemas.microsoft.com/office/spreadsheetml/2009/9/main" objectType="CheckBox" fmlaLink="$K$314" lockText="1" noThreeD="1"/>
</file>

<file path=xl/ctrlProps/ctrlProp231.xml><?xml version="1.0" encoding="utf-8"?>
<formControlPr xmlns="http://schemas.microsoft.com/office/spreadsheetml/2009/9/main" objectType="CheckBox" fmlaLink="$L$314" lockText="1" noThreeD="1"/>
</file>

<file path=xl/ctrlProps/ctrlProp232.xml><?xml version="1.0" encoding="utf-8"?>
<formControlPr xmlns="http://schemas.microsoft.com/office/spreadsheetml/2009/9/main" objectType="CheckBox" checked="Checked" fmlaLink="$J$327" lockText="1" noThreeD="1"/>
</file>

<file path=xl/ctrlProps/ctrlProp233.xml><?xml version="1.0" encoding="utf-8"?>
<formControlPr xmlns="http://schemas.microsoft.com/office/spreadsheetml/2009/9/main" objectType="CheckBox" fmlaLink="$K$327" lockText="1" noThreeD="1"/>
</file>

<file path=xl/ctrlProps/ctrlProp234.xml><?xml version="1.0" encoding="utf-8"?>
<formControlPr xmlns="http://schemas.microsoft.com/office/spreadsheetml/2009/9/main" objectType="CheckBox" fmlaLink="$L$327" lockText="1" noThreeD="1"/>
</file>

<file path=xl/ctrlProps/ctrlProp235.xml><?xml version="1.0" encoding="utf-8"?>
<formControlPr xmlns="http://schemas.microsoft.com/office/spreadsheetml/2009/9/main" objectType="CheckBox" fmlaLink="$J$333" lockText="1" noThreeD="1"/>
</file>

<file path=xl/ctrlProps/ctrlProp236.xml><?xml version="1.0" encoding="utf-8"?>
<formControlPr xmlns="http://schemas.microsoft.com/office/spreadsheetml/2009/9/main" objectType="CheckBox" fmlaLink="$K$333" lockText="1" noThreeD="1"/>
</file>

<file path=xl/ctrlProps/ctrlProp237.xml><?xml version="1.0" encoding="utf-8"?>
<formControlPr xmlns="http://schemas.microsoft.com/office/spreadsheetml/2009/9/main" objectType="CheckBox" fmlaLink="$L$333" lockText="1" noThreeD="1"/>
</file>

<file path=xl/ctrlProps/ctrlProp238.xml><?xml version="1.0" encoding="utf-8"?>
<formControlPr xmlns="http://schemas.microsoft.com/office/spreadsheetml/2009/9/main" objectType="CheckBox" checked="Checked" fmlaLink="$I$65" lockText="1" noThreeD="1"/>
</file>

<file path=xl/ctrlProps/ctrlProp239.xml><?xml version="1.0" encoding="utf-8"?>
<formControlPr xmlns="http://schemas.microsoft.com/office/spreadsheetml/2009/9/main" objectType="CheckBox" checked="Checked" fmlaLink="$I$60" lockText="1" noThreeD="1"/>
</file>

<file path=xl/ctrlProps/ctrlProp24.xml><?xml version="1.0" encoding="utf-8"?>
<formControlPr xmlns="http://schemas.microsoft.com/office/spreadsheetml/2009/9/main" objectType="CheckBox" fmlaLink="$L$65" lockText="1" noThreeD="1"/>
</file>

<file path=xl/ctrlProps/ctrlProp240.xml><?xml version="1.0" encoding="utf-8"?>
<formControlPr xmlns="http://schemas.microsoft.com/office/spreadsheetml/2009/9/main" objectType="CheckBox" checked="Checked" fmlaLink="$I$61" lockText="1" noThreeD="1"/>
</file>

<file path=xl/ctrlProps/ctrlProp241.xml><?xml version="1.0" encoding="utf-8"?>
<formControlPr xmlns="http://schemas.microsoft.com/office/spreadsheetml/2009/9/main" objectType="CheckBox" checked="Checked" fmlaLink="$I$62" lockText="1" noThreeD="1"/>
</file>

<file path=xl/ctrlProps/ctrlProp242.xml><?xml version="1.0" encoding="utf-8"?>
<formControlPr xmlns="http://schemas.microsoft.com/office/spreadsheetml/2009/9/main" objectType="CheckBox" checked="Checked" fmlaLink="$I$63" lockText="1" noThreeD="1"/>
</file>

<file path=xl/ctrlProps/ctrlProp243.xml><?xml version="1.0" encoding="utf-8"?>
<formControlPr xmlns="http://schemas.microsoft.com/office/spreadsheetml/2009/9/main" objectType="CheckBox" checked="Checked" fmlaLink="$I$64" lockText="1" noThreeD="1"/>
</file>

<file path=xl/ctrlProps/ctrlProp244.xml><?xml version="1.0" encoding="utf-8"?>
<formControlPr xmlns="http://schemas.microsoft.com/office/spreadsheetml/2009/9/main" objectType="CheckBox" checked="Checked" fmlaLink="$I$67" lockText="1" noThreeD="1"/>
</file>

<file path=xl/ctrlProps/ctrlProp245.xml><?xml version="1.0" encoding="utf-8"?>
<formControlPr xmlns="http://schemas.microsoft.com/office/spreadsheetml/2009/9/main" objectType="CheckBox" checked="Checked" fmlaLink="$I$68" lockText="1" noThreeD="1"/>
</file>

<file path=xl/ctrlProps/ctrlProp246.xml><?xml version="1.0" encoding="utf-8"?>
<formControlPr xmlns="http://schemas.microsoft.com/office/spreadsheetml/2009/9/main" objectType="CheckBox" fmlaLink="$I$73" lockText="1" noThreeD="1"/>
</file>

<file path=xl/ctrlProps/ctrlProp247.xml><?xml version="1.0" encoding="utf-8"?>
<formControlPr xmlns="http://schemas.microsoft.com/office/spreadsheetml/2009/9/main" objectType="CheckBox" checked="Checked" fmlaLink="$I$74" lockText="1" noThreeD="1"/>
</file>

<file path=xl/ctrlProps/ctrlProp248.xml><?xml version="1.0" encoding="utf-8"?>
<formControlPr xmlns="http://schemas.microsoft.com/office/spreadsheetml/2009/9/main" objectType="CheckBox" fmlaLink="$I$75" lockText="1" noThreeD="1"/>
</file>

<file path=xl/ctrlProps/ctrlProp249.xml><?xml version="1.0" encoding="utf-8"?>
<formControlPr xmlns="http://schemas.microsoft.com/office/spreadsheetml/2009/9/main" objectType="CheckBox" checked="Checked" fmlaLink="$I$76" lockText="1" noThreeD="1"/>
</file>

<file path=xl/ctrlProps/ctrlProp25.xml><?xml version="1.0" encoding="utf-8"?>
<formControlPr xmlns="http://schemas.microsoft.com/office/spreadsheetml/2009/9/main" objectType="CheckBox" fmlaLink="$J$67" lockText="1" noThreeD="1"/>
</file>

<file path=xl/ctrlProps/ctrlProp250.xml><?xml version="1.0" encoding="utf-8"?>
<formControlPr xmlns="http://schemas.microsoft.com/office/spreadsheetml/2009/9/main" objectType="CheckBox" checked="Checked" fmlaLink="$I$77" lockText="1" noThreeD="1"/>
</file>

<file path=xl/ctrlProps/ctrlProp251.xml><?xml version="1.0" encoding="utf-8"?>
<formControlPr xmlns="http://schemas.microsoft.com/office/spreadsheetml/2009/9/main" objectType="CheckBox" checked="Checked" fmlaLink="$I$78" lockText="1" noThreeD="1"/>
</file>

<file path=xl/ctrlProps/ctrlProp252.xml><?xml version="1.0" encoding="utf-8"?>
<formControlPr xmlns="http://schemas.microsoft.com/office/spreadsheetml/2009/9/main" objectType="CheckBox" checked="Checked" fmlaLink="$I$79" lockText="1" noThreeD="1"/>
</file>

<file path=xl/ctrlProps/ctrlProp253.xml><?xml version="1.0" encoding="utf-8"?>
<formControlPr xmlns="http://schemas.microsoft.com/office/spreadsheetml/2009/9/main" objectType="CheckBox" checked="Checked" fmlaLink="$I$80" lockText="1" noThreeD="1"/>
</file>

<file path=xl/ctrlProps/ctrlProp254.xml><?xml version="1.0" encoding="utf-8"?>
<formControlPr xmlns="http://schemas.microsoft.com/office/spreadsheetml/2009/9/main" objectType="CheckBox" checked="Checked" fmlaLink="$I$81" lockText="1" noThreeD="1"/>
</file>

<file path=xl/ctrlProps/ctrlProp255.xml><?xml version="1.0" encoding="utf-8"?>
<formControlPr xmlns="http://schemas.microsoft.com/office/spreadsheetml/2009/9/main" objectType="CheckBox" checked="Checked" fmlaLink="$I$82" lockText="1" noThreeD="1"/>
</file>

<file path=xl/ctrlProps/ctrlProp256.xml><?xml version="1.0" encoding="utf-8"?>
<formControlPr xmlns="http://schemas.microsoft.com/office/spreadsheetml/2009/9/main" objectType="CheckBox" checked="Checked" fmlaLink="$I$83" lockText="1" noThreeD="1"/>
</file>

<file path=xl/ctrlProps/ctrlProp257.xml><?xml version="1.0" encoding="utf-8"?>
<formControlPr xmlns="http://schemas.microsoft.com/office/spreadsheetml/2009/9/main" objectType="CheckBox" checked="Checked" fmlaLink="$I$84" lockText="1" noThreeD="1"/>
</file>

<file path=xl/ctrlProps/ctrlProp258.xml><?xml version="1.0" encoding="utf-8"?>
<formControlPr xmlns="http://schemas.microsoft.com/office/spreadsheetml/2009/9/main" objectType="CheckBox" checked="Checked" fmlaLink="$I$91" lockText="1" noThreeD="1"/>
</file>

<file path=xl/ctrlProps/ctrlProp259.xml><?xml version="1.0" encoding="utf-8"?>
<formControlPr xmlns="http://schemas.microsoft.com/office/spreadsheetml/2009/9/main" objectType="CheckBox" checked="Checked" fmlaLink="$I$92" lockText="1" noThreeD="1"/>
</file>

<file path=xl/ctrlProps/ctrlProp26.xml><?xml version="1.0" encoding="utf-8"?>
<formControlPr xmlns="http://schemas.microsoft.com/office/spreadsheetml/2009/9/main" objectType="CheckBox" fmlaLink="$K$67" lockText="1" noThreeD="1"/>
</file>

<file path=xl/ctrlProps/ctrlProp260.xml><?xml version="1.0" encoding="utf-8"?>
<formControlPr xmlns="http://schemas.microsoft.com/office/spreadsheetml/2009/9/main" objectType="CheckBox" checked="Checked" fmlaLink="$I$94" lockText="1" noThreeD="1"/>
</file>

<file path=xl/ctrlProps/ctrlProp261.xml><?xml version="1.0" encoding="utf-8"?>
<formControlPr xmlns="http://schemas.microsoft.com/office/spreadsheetml/2009/9/main" objectType="CheckBox" checked="Checked" fmlaLink="$I$98" lockText="1" noThreeD="1"/>
</file>

<file path=xl/ctrlProps/ctrlProp262.xml><?xml version="1.0" encoding="utf-8"?>
<formControlPr xmlns="http://schemas.microsoft.com/office/spreadsheetml/2009/9/main" objectType="CheckBox" checked="Checked" fmlaLink="$I$103" lockText="1" noThreeD="1"/>
</file>

<file path=xl/ctrlProps/ctrlProp263.xml><?xml version="1.0" encoding="utf-8"?>
<formControlPr xmlns="http://schemas.microsoft.com/office/spreadsheetml/2009/9/main" objectType="CheckBox" fmlaLink="$I$105" lockText="1" noThreeD="1"/>
</file>

<file path=xl/ctrlProps/ctrlProp264.xml><?xml version="1.0" encoding="utf-8"?>
<formControlPr xmlns="http://schemas.microsoft.com/office/spreadsheetml/2009/9/main" objectType="CheckBox" fmlaLink="$I$107" lockText="1" noThreeD="1"/>
</file>

<file path=xl/ctrlProps/ctrlProp265.xml><?xml version="1.0" encoding="utf-8"?>
<formControlPr xmlns="http://schemas.microsoft.com/office/spreadsheetml/2009/9/main" objectType="CheckBox" fmlaLink="$I$111" lockText="1" noThreeD="1"/>
</file>

<file path=xl/ctrlProps/ctrlProp266.xml><?xml version="1.0" encoding="utf-8"?>
<formControlPr xmlns="http://schemas.microsoft.com/office/spreadsheetml/2009/9/main" objectType="CheckBox" checked="Checked" fmlaLink="$I$130" lockText="1" noThreeD="1"/>
</file>

<file path=xl/ctrlProps/ctrlProp267.xml><?xml version="1.0" encoding="utf-8"?>
<formControlPr xmlns="http://schemas.microsoft.com/office/spreadsheetml/2009/9/main" objectType="CheckBox" checked="Checked" fmlaLink="$I$136" lockText="1" noThreeD="1"/>
</file>

<file path=xl/ctrlProps/ctrlProp268.xml><?xml version="1.0" encoding="utf-8"?>
<formControlPr xmlns="http://schemas.microsoft.com/office/spreadsheetml/2009/9/main" objectType="CheckBox" checked="Checked" fmlaLink="$I$142" lockText="1" noThreeD="1"/>
</file>

<file path=xl/ctrlProps/ctrlProp269.xml><?xml version="1.0" encoding="utf-8"?>
<formControlPr xmlns="http://schemas.microsoft.com/office/spreadsheetml/2009/9/main" objectType="CheckBox" checked="Checked" fmlaLink="$I$146" lockText="1" noThreeD="1"/>
</file>

<file path=xl/ctrlProps/ctrlProp27.xml><?xml version="1.0" encoding="utf-8"?>
<formControlPr xmlns="http://schemas.microsoft.com/office/spreadsheetml/2009/9/main" objectType="CheckBox" fmlaLink="$L$67" lockText="1" noThreeD="1"/>
</file>

<file path=xl/ctrlProps/ctrlProp270.xml><?xml version="1.0" encoding="utf-8"?>
<formControlPr xmlns="http://schemas.microsoft.com/office/spreadsheetml/2009/9/main" objectType="CheckBox" checked="Checked" fmlaLink="$I$147" lockText="1" noThreeD="1"/>
</file>

<file path=xl/ctrlProps/ctrlProp271.xml><?xml version="1.0" encoding="utf-8"?>
<formControlPr xmlns="http://schemas.microsoft.com/office/spreadsheetml/2009/9/main" objectType="CheckBox" checked="Checked" fmlaLink="$I$150" lockText="1" noThreeD="1"/>
</file>

<file path=xl/ctrlProps/ctrlProp272.xml><?xml version="1.0" encoding="utf-8"?>
<formControlPr xmlns="http://schemas.microsoft.com/office/spreadsheetml/2009/9/main" objectType="CheckBox" checked="Checked" fmlaLink="$I$155" lockText="1" noThreeD="1"/>
</file>

<file path=xl/ctrlProps/ctrlProp273.xml><?xml version="1.0" encoding="utf-8"?>
<formControlPr xmlns="http://schemas.microsoft.com/office/spreadsheetml/2009/9/main" objectType="CheckBox" checked="Checked" fmlaLink="$I$178" lockText="1" noThreeD="1"/>
</file>

<file path=xl/ctrlProps/ctrlProp274.xml><?xml version="1.0" encoding="utf-8"?>
<formControlPr xmlns="http://schemas.microsoft.com/office/spreadsheetml/2009/9/main" objectType="CheckBox" fmlaLink="$I$179" lockText="1" noThreeD="1"/>
</file>

<file path=xl/ctrlProps/ctrlProp275.xml><?xml version="1.0" encoding="utf-8"?>
<formControlPr xmlns="http://schemas.microsoft.com/office/spreadsheetml/2009/9/main" objectType="CheckBox" fmlaLink="$I$180" lockText="1" noThreeD="1"/>
</file>

<file path=xl/ctrlProps/ctrlProp276.xml><?xml version="1.0" encoding="utf-8"?>
<formControlPr xmlns="http://schemas.microsoft.com/office/spreadsheetml/2009/9/main" objectType="CheckBox" fmlaLink="$I$181" lockText="1" noThreeD="1"/>
</file>

<file path=xl/ctrlProps/ctrlProp277.xml><?xml version="1.0" encoding="utf-8"?>
<formControlPr xmlns="http://schemas.microsoft.com/office/spreadsheetml/2009/9/main" objectType="CheckBox" fmlaLink="$I$182" lockText="1" noThreeD="1"/>
</file>

<file path=xl/ctrlProps/ctrlProp278.xml><?xml version="1.0" encoding="utf-8"?>
<formControlPr xmlns="http://schemas.microsoft.com/office/spreadsheetml/2009/9/main" objectType="CheckBox" checked="Checked" fmlaLink="$I$183" lockText="1" noThreeD="1"/>
</file>

<file path=xl/ctrlProps/ctrlProp279.xml><?xml version="1.0" encoding="utf-8"?>
<formControlPr xmlns="http://schemas.microsoft.com/office/spreadsheetml/2009/9/main" objectType="CheckBox" checked="Checked" fmlaLink="$I$184" lockText="1" noThreeD="1"/>
</file>

<file path=xl/ctrlProps/ctrlProp28.xml><?xml version="1.0" encoding="utf-8"?>
<formControlPr xmlns="http://schemas.microsoft.com/office/spreadsheetml/2009/9/main" objectType="CheckBox" fmlaLink="$J$68" lockText="1" noThreeD="1"/>
</file>

<file path=xl/ctrlProps/ctrlProp280.xml><?xml version="1.0" encoding="utf-8"?>
<formControlPr xmlns="http://schemas.microsoft.com/office/spreadsheetml/2009/9/main" objectType="CheckBox" checked="Checked" fmlaLink="$I$185" lockText="1" noThreeD="1"/>
</file>

<file path=xl/ctrlProps/ctrlProp281.xml><?xml version="1.0" encoding="utf-8"?>
<formControlPr xmlns="http://schemas.microsoft.com/office/spreadsheetml/2009/9/main" objectType="CheckBox" checked="Checked" fmlaLink="$I$188" lockText="1" noThreeD="1"/>
</file>

<file path=xl/ctrlProps/ctrlProp282.xml><?xml version="1.0" encoding="utf-8"?>
<formControlPr xmlns="http://schemas.microsoft.com/office/spreadsheetml/2009/9/main" objectType="CheckBox" checked="Checked" fmlaLink="$I$199" lockText="1" noThreeD="1"/>
</file>

<file path=xl/ctrlProps/ctrlProp283.xml><?xml version="1.0" encoding="utf-8"?>
<formControlPr xmlns="http://schemas.microsoft.com/office/spreadsheetml/2009/9/main" objectType="CheckBox" checked="Checked" fmlaLink="$I$200" lockText="1" noThreeD="1"/>
</file>

<file path=xl/ctrlProps/ctrlProp284.xml><?xml version="1.0" encoding="utf-8"?>
<formControlPr xmlns="http://schemas.microsoft.com/office/spreadsheetml/2009/9/main" objectType="CheckBox" fmlaLink="$I$201" lockText="1" noThreeD="1"/>
</file>

<file path=xl/ctrlProps/ctrlProp285.xml><?xml version="1.0" encoding="utf-8"?>
<formControlPr xmlns="http://schemas.microsoft.com/office/spreadsheetml/2009/9/main" objectType="CheckBox" checked="Checked" fmlaLink="$I$202" lockText="1" noThreeD="1"/>
</file>

<file path=xl/ctrlProps/ctrlProp286.xml><?xml version="1.0" encoding="utf-8"?>
<formControlPr xmlns="http://schemas.microsoft.com/office/spreadsheetml/2009/9/main" objectType="CheckBox" checked="Checked" fmlaLink="$I$203" lockText="1" noThreeD="1"/>
</file>

<file path=xl/ctrlProps/ctrlProp287.xml><?xml version="1.0" encoding="utf-8"?>
<formControlPr xmlns="http://schemas.microsoft.com/office/spreadsheetml/2009/9/main" objectType="CheckBox" checked="Checked" fmlaLink="$I$204" lockText="1" noThreeD="1"/>
</file>

<file path=xl/ctrlProps/ctrlProp288.xml><?xml version="1.0" encoding="utf-8"?>
<formControlPr xmlns="http://schemas.microsoft.com/office/spreadsheetml/2009/9/main" objectType="CheckBox" fmlaLink="$I$213" lockText="1" noThreeD="1"/>
</file>

<file path=xl/ctrlProps/ctrlProp289.xml><?xml version="1.0" encoding="utf-8"?>
<formControlPr xmlns="http://schemas.microsoft.com/office/spreadsheetml/2009/9/main" objectType="CheckBox" fmlaLink="$I$233" lockText="1" noThreeD="1"/>
</file>

<file path=xl/ctrlProps/ctrlProp29.xml><?xml version="1.0" encoding="utf-8"?>
<formControlPr xmlns="http://schemas.microsoft.com/office/spreadsheetml/2009/9/main" objectType="CheckBox" fmlaLink="$K$68" lockText="1" noThreeD="1"/>
</file>

<file path=xl/ctrlProps/ctrlProp290.xml><?xml version="1.0" encoding="utf-8"?>
<formControlPr xmlns="http://schemas.microsoft.com/office/spreadsheetml/2009/9/main" objectType="CheckBox" fmlaLink="$I$237" lockText="1" noThreeD="1"/>
</file>

<file path=xl/ctrlProps/ctrlProp291.xml><?xml version="1.0" encoding="utf-8"?>
<formControlPr xmlns="http://schemas.microsoft.com/office/spreadsheetml/2009/9/main" objectType="CheckBox" fmlaLink="$I$240" lockText="1" noThreeD="1"/>
</file>

<file path=xl/ctrlProps/ctrlProp292.xml><?xml version="1.0" encoding="utf-8"?>
<formControlPr xmlns="http://schemas.microsoft.com/office/spreadsheetml/2009/9/main" objectType="CheckBox" fmlaLink="$I$245" lockText="1" noThreeD="1"/>
</file>

<file path=xl/ctrlProps/ctrlProp293.xml><?xml version="1.0" encoding="utf-8"?>
<formControlPr xmlns="http://schemas.microsoft.com/office/spreadsheetml/2009/9/main" objectType="CheckBox" fmlaLink="$I$246" lockText="1" noThreeD="1"/>
</file>

<file path=xl/ctrlProps/ctrlProp294.xml><?xml version="1.0" encoding="utf-8"?>
<formControlPr xmlns="http://schemas.microsoft.com/office/spreadsheetml/2009/9/main" objectType="CheckBox" fmlaLink="$I$248" lockText="1" noThreeD="1"/>
</file>

<file path=xl/ctrlProps/ctrlProp295.xml><?xml version="1.0" encoding="utf-8"?>
<formControlPr xmlns="http://schemas.microsoft.com/office/spreadsheetml/2009/9/main" objectType="CheckBox" fmlaLink="$I$250" lockText="1" noThreeD="1"/>
</file>

<file path=xl/ctrlProps/ctrlProp296.xml><?xml version="1.0" encoding="utf-8"?>
<formControlPr xmlns="http://schemas.microsoft.com/office/spreadsheetml/2009/9/main" objectType="CheckBox" fmlaLink="$I$252" lockText="1" noThreeD="1"/>
</file>

<file path=xl/ctrlProps/ctrlProp297.xml><?xml version="1.0" encoding="utf-8"?>
<formControlPr xmlns="http://schemas.microsoft.com/office/spreadsheetml/2009/9/main" objectType="CheckBox" fmlaLink="$I$259" lockText="1" noThreeD="1"/>
</file>

<file path=xl/ctrlProps/ctrlProp298.xml><?xml version="1.0" encoding="utf-8"?>
<formControlPr xmlns="http://schemas.microsoft.com/office/spreadsheetml/2009/9/main" objectType="CheckBox" fmlaLink="$I$263" lockText="1" noThreeD="1"/>
</file>

<file path=xl/ctrlProps/ctrlProp299.xml><?xml version="1.0" encoding="utf-8"?>
<formControlPr xmlns="http://schemas.microsoft.com/office/spreadsheetml/2009/9/main" objectType="CheckBox" checked="Checked" fmlaLink="$I$261" lockText="1" noThreeD="1"/>
</file>

<file path=xl/ctrlProps/ctrlProp3.xml><?xml version="1.0" encoding="utf-8"?>
<formControlPr xmlns="http://schemas.microsoft.com/office/spreadsheetml/2009/9/main" objectType="CheckBox" fmlaLink="$L$237" lockText="1" noThreeD="1"/>
</file>

<file path=xl/ctrlProps/ctrlProp30.xml><?xml version="1.0" encoding="utf-8"?>
<formControlPr xmlns="http://schemas.microsoft.com/office/spreadsheetml/2009/9/main" objectType="CheckBox" fmlaLink="$L$68" lockText="1" noThreeD="1"/>
</file>

<file path=xl/ctrlProps/ctrlProp300.xml><?xml version="1.0" encoding="utf-8"?>
<formControlPr xmlns="http://schemas.microsoft.com/office/spreadsheetml/2009/9/main" objectType="CheckBox" checked="Checked" fmlaLink="$I$271" lockText="1" noThreeD="1"/>
</file>

<file path=xl/ctrlProps/ctrlProp301.xml><?xml version="1.0" encoding="utf-8"?>
<formControlPr xmlns="http://schemas.microsoft.com/office/spreadsheetml/2009/9/main" objectType="CheckBox" checked="Checked" fmlaLink="$I$273" lockText="1" noThreeD="1"/>
</file>

<file path=xl/ctrlProps/ctrlProp302.xml><?xml version="1.0" encoding="utf-8"?>
<formControlPr xmlns="http://schemas.microsoft.com/office/spreadsheetml/2009/9/main" objectType="CheckBox" checked="Checked" fmlaLink="$I$275" lockText="1" noThreeD="1"/>
</file>

<file path=xl/ctrlProps/ctrlProp303.xml><?xml version="1.0" encoding="utf-8"?>
<formControlPr xmlns="http://schemas.microsoft.com/office/spreadsheetml/2009/9/main" objectType="CheckBox" fmlaLink="$I$277" lockText="1" noThreeD="1"/>
</file>

<file path=xl/ctrlProps/ctrlProp304.xml><?xml version="1.0" encoding="utf-8"?>
<formControlPr xmlns="http://schemas.microsoft.com/office/spreadsheetml/2009/9/main" objectType="CheckBox" fmlaLink="$I$279" lockText="1" noThreeD="1"/>
</file>

<file path=xl/ctrlProps/ctrlProp305.xml><?xml version="1.0" encoding="utf-8"?>
<formControlPr xmlns="http://schemas.microsoft.com/office/spreadsheetml/2009/9/main" objectType="CheckBox" fmlaLink="$I$284" lockText="1" noThreeD="1"/>
</file>

<file path=xl/ctrlProps/ctrlProp306.xml><?xml version="1.0" encoding="utf-8"?>
<formControlPr xmlns="http://schemas.microsoft.com/office/spreadsheetml/2009/9/main" objectType="CheckBox" fmlaLink="$I$285" lockText="1" noThreeD="1"/>
</file>

<file path=xl/ctrlProps/ctrlProp307.xml><?xml version="1.0" encoding="utf-8"?>
<formControlPr xmlns="http://schemas.microsoft.com/office/spreadsheetml/2009/9/main" objectType="CheckBox" fmlaLink="$I$287" lockText="1" noThreeD="1"/>
</file>

<file path=xl/ctrlProps/ctrlProp308.xml><?xml version="1.0" encoding="utf-8"?>
<formControlPr xmlns="http://schemas.microsoft.com/office/spreadsheetml/2009/9/main" objectType="CheckBox" checked="Checked" fmlaLink="$I$293" lockText="1" noThreeD="1"/>
</file>

<file path=xl/ctrlProps/ctrlProp309.xml><?xml version="1.0" encoding="utf-8"?>
<formControlPr xmlns="http://schemas.microsoft.com/office/spreadsheetml/2009/9/main" objectType="CheckBox" checked="Checked" fmlaLink="$I$295" lockText="1" noThreeD="1"/>
</file>

<file path=xl/ctrlProps/ctrlProp31.xml><?xml version="1.0" encoding="utf-8"?>
<formControlPr xmlns="http://schemas.microsoft.com/office/spreadsheetml/2009/9/main" objectType="CheckBox" checked="Checked" fmlaLink="J73" lockText="1" noThreeD="1"/>
</file>

<file path=xl/ctrlProps/ctrlProp310.xml><?xml version="1.0" encoding="utf-8"?>
<formControlPr xmlns="http://schemas.microsoft.com/office/spreadsheetml/2009/9/main" objectType="CheckBox" fmlaLink="$I$297" lockText="1" noThreeD="1"/>
</file>

<file path=xl/ctrlProps/ctrlProp311.xml><?xml version="1.0" encoding="utf-8"?>
<formControlPr xmlns="http://schemas.microsoft.com/office/spreadsheetml/2009/9/main" objectType="CheckBox" checked="Checked" fmlaLink="$I$269" lockText="1" noThreeD="1"/>
</file>

<file path=xl/ctrlProps/ctrlProp312.xml><?xml version="1.0" encoding="utf-8"?>
<formControlPr xmlns="http://schemas.microsoft.com/office/spreadsheetml/2009/9/main" objectType="CheckBox" checked="Checked" fmlaLink="$I$307" lockText="1" noThreeD="1"/>
</file>

<file path=xl/ctrlProps/ctrlProp313.xml><?xml version="1.0" encoding="utf-8"?>
<formControlPr xmlns="http://schemas.microsoft.com/office/spreadsheetml/2009/9/main" objectType="CheckBox" fmlaLink="$I$314" lockText="1" noThreeD="1"/>
</file>

<file path=xl/ctrlProps/ctrlProp314.xml><?xml version="1.0" encoding="utf-8"?>
<formControlPr xmlns="http://schemas.microsoft.com/office/spreadsheetml/2009/9/main" objectType="CheckBox" checked="Checked" fmlaLink="$I$320" lockText="1" noThreeD="1"/>
</file>

<file path=xl/ctrlProps/ctrlProp315.xml><?xml version="1.0" encoding="utf-8"?>
<formControlPr xmlns="http://schemas.microsoft.com/office/spreadsheetml/2009/9/main" objectType="CheckBox" fmlaLink="$I$327" lockText="1" noThreeD="1"/>
</file>

<file path=xl/ctrlProps/ctrlProp316.xml><?xml version="1.0" encoding="utf-8"?>
<formControlPr xmlns="http://schemas.microsoft.com/office/spreadsheetml/2009/9/main" objectType="CheckBox" checked="Checked" fmlaLink="$I$321" lockText="1" noThreeD="1"/>
</file>

<file path=xl/ctrlProps/ctrlProp317.xml><?xml version="1.0" encoding="utf-8"?>
<formControlPr xmlns="http://schemas.microsoft.com/office/spreadsheetml/2009/9/main" objectType="CheckBox" checked="Checked" fmlaLink="$I$333" lockText="1" noThreeD="1"/>
</file>

<file path=xl/ctrlProps/ctrlProp318.xml><?xml version="1.0" encoding="utf-8"?>
<formControlPr xmlns="http://schemas.microsoft.com/office/spreadsheetml/2009/9/main" objectType="CheckBox" checked="Checked" fmlaLink="$J$233" lockText="1" noThreeD="1"/>
</file>

<file path=xl/ctrlProps/ctrlProp319.xml><?xml version="1.0" encoding="utf-8"?>
<formControlPr xmlns="http://schemas.microsoft.com/office/spreadsheetml/2009/9/main" objectType="CheckBox" fmlaLink="$K$233" lockText="1" noThreeD="1"/>
</file>

<file path=xl/ctrlProps/ctrlProp32.xml><?xml version="1.0" encoding="utf-8"?>
<formControlPr xmlns="http://schemas.microsoft.com/office/spreadsheetml/2009/9/main" objectType="CheckBox" fmlaLink="K73" lockText="1" noThreeD="1"/>
</file>

<file path=xl/ctrlProps/ctrlProp320.xml><?xml version="1.0" encoding="utf-8"?>
<formControlPr xmlns="http://schemas.microsoft.com/office/spreadsheetml/2009/9/main" objectType="CheckBox" fmlaLink="$L$233" lockText="1" noThreeD="1"/>
</file>

<file path=xl/ctrlProps/ctrlProp33.xml><?xml version="1.0" encoding="utf-8"?>
<formControlPr xmlns="http://schemas.microsoft.com/office/spreadsheetml/2009/9/main" objectType="CheckBox" fmlaLink="L73" lockText="1" noThreeD="1"/>
</file>

<file path=xl/ctrlProps/ctrlProp34.xml><?xml version="1.0" encoding="utf-8"?>
<formControlPr xmlns="http://schemas.microsoft.com/office/spreadsheetml/2009/9/main" objectType="CheckBox" fmlaLink="J74" lockText="1" noThreeD="1"/>
</file>

<file path=xl/ctrlProps/ctrlProp35.xml><?xml version="1.0" encoding="utf-8"?>
<formControlPr xmlns="http://schemas.microsoft.com/office/spreadsheetml/2009/9/main" objectType="CheckBox" fmlaLink="K74" lockText="1" noThreeD="1"/>
</file>

<file path=xl/ctrlProps/ctrlProp36.xml><?xml version="1.0" encoding="utf-8"?>
<formControlPr xmlns="http://schemas.microsoft.com/office/spreadsheetml/2009/9/main" objectType="CheckBox" fmlaLink="L74" lockText="1" noThreeD="1"/>
</file>

<file path=xl/ctrlProps/ctrlProp37.xml><?xml version="1.0" encoding="utf-8"?>
<formControlPr xmlns="http://schemas.microsoft.com/office/spreadsheetml/2009/9/main" objectType="CheckBox" checked="Checked" fmlaLink="J75" lockText="1" noThreeD="1"/>
</file>

<file path=xl/ctrlProps/ctrlProp38.xml><?xml version="1.0" encoding="utf-8"?>
<formControlPr xmlns="http://schemas.microsoft.com/office/spreadsheetml/2009/9/main" objectType="CheckBox" fmlaLink="K75" lockText="1" noThreeD="1"/>
</file>

<file path=xl/ctrlProps/ctrlProp39.xml><?xml version="1.0" encoding="utf-8"?>
<formControlPr xmlns="http://schemas.microsoft.com/office/spreadsheetml/2009/9/main" objectType="CheckBox" fmlaLink="L75" lockText="1" noThreeD="1"/>
</file>

<file path=xl/ctrlProps/ctrlProp4.xml><?xml version="1.0" encoding="utf-8"?>
<formControlPr xmlns="http://schemas.microsoft.com/office/spreadsheetml/2009/9/main" objectType="CheckBox" checked="Checked" fmlaLink="$J$240" lockText="1" noThreeD="1"/>
</file>

<file path=xl/ctrlProps/ctrlProp40.xml><?xml version="1.0" encoding="utf-8"?>
<formControlPr xmlns="http://schemas.microsoft.com/office/spreadsheetml/2009/9/main" objectType="CheckBox" fmlaLink="J76" lockText="1" noThreeD="1"/>
</file>

<file path=xl/ctrlProps/ctrlProp41.xml><?xml version="1.0" encoding="utf-8"?>
<formControlPr xmlns="http://schemas.microsoft.com/office/spreadsheetml/2009/9/main" objectType="CheckBox" fmlaLink="K76" lockText="1" noThreeD="1"/>
</file>

<file path=xl/ctrlProps/ctrlProp42.xml><?xml version="1.0" encoding="utf-8"?>
<formControlPr xmlns="http://schemas.microsoft.com/office/spreadsheetml/2009/9/main" objectType="CheckBox" fmlaLink="L76" lockText="1" noThreeD="1"/>
</file>

<file path=xl/ctrlProps/ctrlProp43.xml><?xml version="1.0" encoding="utf-8"?>
<formControlPr xmlns="http://schemas.microsoft.com/office/spreadsheetml/2009/9/main" objectType="CheckBox" fmlaLink="J77" lockText="1" noThreeD="1"/>
</file>

<file path=xl/ctrlProps/ctrlProp44.xml><?xml version="1.0" encoding="utf-8"?>
<formControlPr xmlns="http://schemas.microsoft.com/office/spreadsheetml/2009/9/main" objectType="CheckBox" fmlaLink="K77" lockText="1" noThreeD="1"/>
</file>

<file path=xl/ctrlProps/ctrlProp45.xml><?xml version="1.0" encoding="utf-8"?>
<formControlPr xmlns="http://schemas.microsoft.com/office/spreadsheetml/2009/9/main" objectType="CheckBox" fmlaLink="L77" lockText="1" noThreeD="1"/>
</file>

<file path=xl/ctrlProps/ctrlProp46.xml><?xml version="1.0" encoding="utf-8"?>
<formControlPr xmlns="http://schemas.microsoft.com/office/spreadsheetml/2009/9/main" objectType="CheckBox" fmlaLink="J78" lockText="1" noThreeD="1"/>
</file>

<file path=xl/ctrlProps/ctrlProp47.xml><?xml version="1.0" encoding="utf-8"?>
<formControlPr xmlns="http://schemas.microsoft.com/office/spreadsheetml/2009/9/main" objectType="CheckBox" fmlaLink="K78" lockText="1" noThreeD="1"/>
</file>

<file path=xl/ctrlProps/ctrlProp48.xml><?xml version="1.0" encoding="utf-8"?>
<formControlPr xmlns="http://schemas.microsoft.com/office/spreadsheetml/2009/9/main" objectType="CheckBox" fmlaLink="L78" lockText="1" noThreeD="1"/>
</file>

<file path=xl/ctrlProps/ctrlProp49.xml><?xml version="1.0" encoding="utf-8"?>
<formControlPr xmlns="http://schemas.microsoft.com/office/spreadsheetml/2009/9/main" objectType="CheckBox" fmlaLink="J79" lockText="1" noThreeD="1"/>
</file>

<file path=xl/ctrlProps/ctrlProp5.xml><?xml version="1.0" encoding="utf-8"?>
<formControlPr xmlns="http://schemas.microsoft.com/office/spreadsheetml/2009/9/main" objectType="CheckBox" fmlaLink="$K$240" lockText="1" noThreeD="1"/>
</file>

<file path=xl/ctrlProps/ctrlProp50.xml><?xml version="1.0" encoding="utf-8"?>
<formControlPr xmlns="http://schemas.microsoft.com/office/spreadsheetml/2009/9/main" objectType="CheckBox" fmlaLink="K79" lockText="1" noThreeD="1"/>
</file>

<file path=xl/ctrlProps/ctrlProp51.xml><?xml version="1.0" encoding="utf-8"?>
<formControlPr xmlns="http://schemas.microsoft.com/office/spreadsheetml/2009/9/main" objectType="CheckBox" fmlaLink="L79" lockText="1" noThreeD="1"/>
</file>

<file path=xl/ctrlProps/ctrlProp52.xml><?xml version="1.0" encoding="utf-8"?>
<formControlPr xmlns="http://schemas.microsoft.com/office/spreadsheetml/2009/9/main" objectType="CheckBox" fmlaLink="J80" lockText="1" noThreeD="1"/>
</file>

<file path=xl/ctrlProps/ctrlProp53.xml><?xml version="1.0" encoding="utf-8"?>
<formControlPr xmlns="http://schemas.microsoft.com/office/spreadsheetml/2009/9/main" objectType="CheckBox" fmlaLink="K80" lockText="1" noThreeD="1"/>
</file>

<file path=xl/ctrlProps/ctrlProp54.xml><?xml version="1.0" encoding="utf-8"?>
<formControlPr xmlns="http://schemas.microsoft.com/office/spreadsheetml/2009/9/main" objectType="CheckBox" fmlaLink="L80" lockText="1" noThreeD="1"/>
</file>

<file path=xl/ctrlProps/ctrlProp55.xml><?xml version="1.0" encoding="utf-8"?>
<formControlPr xmlns="http://schemas.microsoft.com/office/spreadsheetml/2009/9/main" objectType="CheckBox" fmlaLink="J81" lockText="1" noThreeD="1"/>
</file>

<file path=xl/ctrlProps/ctrlProp56.xml><?xml version="1.0" encoding="utf-8"?>
<formControlPr xmlns="http://schemas.microsoft.com/office/spreadsheetml/2009/9/main" objectType="CheckBox" fmlaLink="K81" lockText="1" noThreeD="1"/>
</file>

<file path=xl/ctrlProps/ctrlProp57.xml><?xml version="1.0" encoding="utf-8"?>
<formControlPr xmlns="http://schemas.microsoft.com/office/spreadsheetml/2009/9/main" objectType="CheckBox" fmlaLink="L81" lockText="1" noThreeD="1"/>
</file>

<file path=xl/ctrlProps/ctrlProp58.xml><?xml version="1.0" encoding="utf-8"?>
<formControlPr xmlns="http://schemas.microsoft.com/office/spreadsheetml/2009/9/main" objectType="CheckBox" fmlaLink="J82" lockText="1" noThreeD="1"/>
</file>

<file path=xl/ctrlProps/ctrlProp59.xml><?xml version="1.0" encoding="utf-8"?>
<formControlPr xmlns="http://schemas.microsoft.com/office/spreadsheetml/2009/9/main" objectType="CheckBox" fmlaLink="K82" lockText="1" noThreeD="1"/>
</file>

<file path=xl/ctrlProps/ctrlProp6.xml><?xml version="1.0" encoding="utf-8"?>
<formControlPr xmlns="http://schemas.microsoft.com/office/spreadsheetml/2009/9/main" objectType="CheckBox" fmlaLink="$L$240" lockText="1" noThreeD="1"/>
</file>

<file path=xl/ctrlProps/ctrlProp60.xml><?xml version="1.0" encoding="utf-8"?>
<formControlPr xmlns="http://schemas.microsoft.com/office/spreadsheetml/2009/9/main" objectType="CheckBox" fmlaLink="L82" lockText="1" noThreeD="1"/>
</file>

<file path=xl/ctrlProps/ctrlProp61.xml><?xml version="1.0" encoding="utf-8"?>
<formControlPr xmlns="http://schemas.microsoft.com/office/spreadsheetml/2009/9/main" objectType="CheckBox" fmlaLink="J83" lockText="1" noThreeD="1"/>
</file>

<file path=xl/ctrlProps/ctrlProp62.xml><?xml version="1.0" encoding="utf-8"?>
<formControlPr xmlns="http://schemas.microsoft.com/office/spreadsheetml/2009/9/main" objectType="CheckBox" fmlaLink="K83" lockText="1" noThreeD="1"/>
</file>

<file path=xl/ctrlProps/ctrlProp63.xml><?xml version="1.0" encoding="utf-8"?>
<formControlPr xmlns="http://schemas.microsoft.com/office/spreadsheetml/2009/9/main" objectType="CheckBox" fmlaLink="L83" lockText="1" noThreeD="1"/>
</file>

<file path=xl/ctrlProps/ctrlProp64.xml><?xml version="1.0" encoding="utf-8"?>
<formControlPr xmlns="http://schemas.microsoft.com/office/spreadsheetml/2009/9/main" objectType="CheckBox" fmlaLink="J84" lockText="1" noThreeD="1"/>
</file>

<file path=xl/ctrlProps/ctrlProp65.xml><?xml version="1.0" encoding="utf-8"?>
<formControlPr xmlns="http://schemas.microsoft.com/office/spreadsheetml/2009/9/main" objectType="CheckBox" fmlaLink="K84" lockText="1" noThreeD="1"/>
</file>

<file path=xl/ctrlProps/ctrlProp66.xml><?xml version="1.0" encoding="utf-8"?>
<formControlPr xmlns="http://schemas.microsoft.com/office/spreadsheetml/2009/9/main" objectType="CheckBox" fmlaLink="L84" lockText="1" noThreeD="1"/>
</file>

<file path=xl/ctrlProps/ctrlProp67.xml><?xml version="1.0" encoding="utf-8"?>
<formControlPr xmlns="http://schemas.microsoft.com/office/spreadsheetml/2009/9/main" objectType="CheckBox" fmlaLink="$K$91" lockText="1" noThreeD="1"/>
</file>

<file path=xl/ctrlProps/ctrlProp68.xml><?xml version="1.0" encoding="utf-8"?>
<formControlPr xmlns="http://schemas.microsoft.com/office/spreadsheetml/2009/9/main" objectType="CheckBox" fmlaLink="$J$91" lockText="1" noThreeD="1"/>
</file>

<file path=xl/ctrlProps/ctrlProp69.xml><?xml version="1.0" encoding="utf-8"?>
<formControlPr xmlns="http://schemas.microsoft.com/office/spreadsheetml/2009/9/main" objectType="CheckBox" fmlaLink="$K$92" lockText="1" noThreeD="1"/>
</file>

<file path=xl/ctrlProps/ctrlProp7.xml><?xml version="1.0" encoding="utf-8"?>
<formControlPr xmlns="http://schemas.microsoft.com/office/spreadsheetml/2009/9/main" objectType="CheckBox" fmlaLink="J60" lockText="1" noThreeD="1"/>
</file>

<file path=xl/ctrlProps/ctrlProp70.xml><?xml version="1.0" encoding="utf-8"?>
<formControlPr xmlns="http://schemas.microsoft.com/office/spreadsheetml/2009/9/main" objectType="CheckBox" fmlaLink="$J$92" lockText="1" noThreeD="1"/>
</file>

<file path=xl/ctrlProps/ctrlProp71.xml><?xml version="1.0" encoding="utf-8"?>
<formControlPr xmlns="http://schemas.microsoft.com/office/spreadsheetml/2009/9/main" objectType="CheckBox" fmlaLink="$J$94" lockText="1" noThreeD="1"/>
</file>

<file path=xl/ctrlProps/ctrlProp72.xml><?xml version="1.0" encoding="utf-8"?>
<formControlPr xmlns="http://schemas.microsoft.com/office/spreadsheetml/2009/9/main" objectType="CheckBox" fmlaLink="$K$94" lockText="1" noThreeD="1"/>
</file>

<file path=xl/ctrlProps/ctrlProp73.xml><?xml version="1.0" encoding="utf-8"?>
<formControlPr xmlns="http://schemas.microsoft.com/office/spreadsheetml/2009/9/main" objectType="CheckBox" fmlaLink="$L$94" lockText="1" noThreeD="1"/>
</file>

<file path=xl/ctrlProps/ctrlProp74.xml><?xml version="1.0" encoding="utf-8"?>
<formControlPr xmlns="http://schemas.microsoft.com/office/spreadsheetml/2009/9/main" objectType="CheckBox" fmlaLink="$J$98" lockText="1" noThreeD="1"/>
</file>

<file path=xl/ctrlProps/ctrlProp75.xml><?xml version="1.0" encoding="utf-8"?>
<formControlPr xmlns="http://schemas.microsoft.com/office/spreadsheetml/2009/9/main" objectType="CheckBox" fmlaLink="$K$98" lockText="1" noThreeD="1"/>
</file>

<file path=xl/ctrlProps/ctrlProp76.xml><?xml version="1.0" encoding="utf-8"?>
<formControlPr xmlns="http://schemas.microsoft.com/office/spreadsheetml/2009/9/main" objectType="CheckBox" fmlaLink="$L$98" lockText="1" noThreeD="1"/>
</file>

<file path=xl/ctrlProps/ctrlProp77.xml><?xml version="1.0" encoding="utf-8"?>
<formControlPr xmlns="http://schemas.microsoft.com/office/spreadsheetml/2009/9/main" objectType="CheckBox" fmlaLink="$L$91" lockText="1" noThreeD="1"/>
</file>

<file path=xl/ctrlProps/ctrlProp78.xml><?xml version="1.0" encoding="utf-8"?>
<formControlPr xmlns="http://schemas.microsoft.com/office/spreadsheetml/2009/9/main" objectType="CheckBox" fmlaLink="$L$92" lockText="1" noThreeD="1"/>
</file>

<file path=xl/ctrlProps/ctrlProp79.xml><?xml version="1.0" encoding="utf-8"?>
<formControlPr xmlns="http://schemas.microsoft.com/office/spreadsheetml/2009/9/main" objectType="CheckBox" fmlaLink="$J$103" lockText="1" noThreeD="1"/>
</file>

<file path=xl/ctrlProps/ctrlProp8.xml><?xml version="1.0" encoding="utf-8"?>
<formControlPr xmlns="http://schemas.microsoft.com/office/spreadsheetml/2009/9/main" objectType="CheckBox" fmlaLink="K60" lockText="1" noThreeD="1"/>
</file>

<file path=xl/ctrlProps/ctrlProp80.xml><?xml version="1.0" encoding="utf-8"?>
<formControlPr xmlns="http://schemas.microsoft.com/office/spreadsheetml/2009/9/main" objectType="CheckBox" fmlaLink="$K$103" lockText="1" noThreeD="1"/>
</file>

<file path=xl/ctrlProps/ctrlProp81.xml><?xml version="1.0" encoding="utf-8"?>
<formControlPr xmlns="http://schemas.microsoft.com/office/spreadsheetml/2009/9/main" objectType="CheckBox" fmlaLink="$L$103" lockText="1" noThreeD="1"/>
</file>

<file path=xl/ctrlProps/ctrlProp82.xml><?xml version="1.0" encoding="utf-8"?>
<formControlPr xmlns="http://schemas.microsoft.com/office/spreadsheetml/2009/9/main" objectType="CheckBox" checked="Checked" fmlaLink="$J$105" lockText="1" noThreeD="1"/>
</file>

<file path=xl/ctrlProps/ctrlProp83.xml><?xml version="1.0" encoding="utf-8"?>
<formControlPr xmlns="http://schemas.microsoft.com/office/spreadsheetml/2009/9/main" objectType="CheckBox" fmlaLink="$K$105" lockText="1" noThreeD="1"/>
</file>

<file path=xl/ctrlProps/ctrlProp84.xml><?xml version="1.0" encoding="utf-8"?>
<formControlPr xmlns="http://schemas.microsoft.com/office/spreadsheetml/2009/9/main" objectType="CheckBox" fmlaLink="$L$105" lockText="1" noThreeD="1"/>
</file>

<file path=xl/ctrlProps/ctrlProp85.xml><?xml version="1.0" encoding="utf-8"?>
<formControlPr xmlns="http://schemas.microsoft.com/office/spreadsheetml/2009/9/main" objectType="CheckBox" checked="Checked" fmlaLink="$J$107" lockText="1" noThreeD="1"/>
</file>

<file path=xl/ctrlProps/ctrlProp86.xml><?xml version="1.0" encoding="utf-8"?>
<formControlPr xmlns="http://schemas.microsoft.com/office/spreadsheetml/2009/9/main" objectType="CheckBox" fmlaLink="$K$107" lockText="1" noThreeD="1"/>
</file>

<file path=xl/ctrlProps/ctrlProp87.xml><?xml version="1.0" encoding="utf-8"?>
<formControlPr xmlns="http://schemas.microsoft.com/office/spreadsheetml/2009/9/main" objectType="CheckBox" fmlaLink="$L$107" lockText="1" noThreeD="1"/>
</file>

<file path=xl/ctrlProps/ctrlProp88.xml><?xml version="1.0" encoding="utf-8"?>
<formControlPr xmlns="http://schemas.microsoft.com/office/spreadsheetml/2009/9/main" objectType="CheckBox" checked="Checked" fmlaLink="$J$111" lockText="1" noThreeD="1"/>
</file>

<file path=xl/ctrlProps/ctrlProp89.xml><?xml version="1.0" encoding="utf-8"?>
<formControlPr xmlns="http://schemas.microsoft.com/office/spreadsheetml/2009/9/main" objectType="CheckBox" fmlaLink="$K$111" lockText="1" noThreeD="1"/>
</file>

<file path=xl/ctrlProps/ctrlProp9.xml><?xml version="1.0" encoding="utf-8"?>
<formControlPr xmlns="http://schemas.microsoft.com/office/spreadsheetml/2009/9/main" objectType="CheckBox" fmlaLink="L60" lockText="1" noThreeD="1"/>
</file>

<file path=xl/ctrlProps/ctrlProp90.xml><?xml version="1.0" encoding="utf-8"?>
<formControlPr xmlns="http://schemas.microsoft.com/office/spreadsheetml/2009/9/main" objectType="CheckBox" fmlaLink="$L$111" lockText="1" noThreeD="1"/>
</file>

<file path=xl/ctrlProps/ctrlProp91.xml><?xml version="1.0" encoding="utf-8"?>
<formControlPr xmlns="http://schemas.microsoft.com/office/spreadsheetml/2009/9/main" objectType="CheckBox" fmlaLink="$J$130" lockText="1" noThreeD="1"/>
</file>

<file path=xl/ctrlProps/ctrlProp92.xml><?xml version="1.0" encoding="utf-8"?>
<formControlPr xmlns="http://schemas.microsoft.com/office/spreadsheetml/2009/9/main" objectType="CheckBox" fmlaLink="$K$130" lockText="1" noThreeD="1"/>
</file>

<file path=xl/ctrlProps/ctrlProp93.xml><?xml version="1.0" encoding="utf-8"?>
<formControlPr xmlns="http://schemas.microsoft.com/office/spreadsheetml/2009/9/main" objectType="CheckBox" fmlaLink="$L$130" lockText="1" noThreeD="1"/>
</file>

<file path=xl/ctrlProps/ctrlProp94.xml><?xml version="1.0" encoding="utf-8"?>
<formControlPr xmlns="http://schemas.microsoft.com/office/spreadsheetml/2009/9/main" objectType="CheckBox" fmlaLink="$J$136" lockText="1" noThreeD="1"/>
</file>

<file path=xl/ctrlProps/ctrlProp95.xml><?xml version="1.0" encoding="utf-8"?>
<formControlPr xmlns="http://schemas.microsoft.com/office/spreadsheetml/2009/9/main" objectType="CheckBox" fmlaLink="$K$136" lockText="1" noThreeD="1"/>
</file>

<file path=xl/ctrlProps/ctrlProp96.xml><?xml version="1.0" encoding="utf-8"?>
<formControlPr xmlns="http://schemas.microsoft.com/office/spreadsheetml/2009/9/main" objectType="CheckBox" fmlaLink="$L$136" lockText="1" noThreeD="1"/>
</file>

<file path=xl/ctrlProps/ctrlProp97.xml><?xml version="1.0" encoding="utf-8"?>
<formControlPr xmlns="http://schemas.microsoft.com/office/spreadsheetml/2009/9/main" objectType="CheckBox" fmlaLink="$J$142" lockText="1" noThreeD="1"/>
</file>

<file path=xl/ctrlProps/ctrlProp98.xml><?xml version="1.0" encoding="utf-8"?>
<formControlPr xmlns="http://schemas.microsoft.com/office/spreadsheetml/2009/9/main" objectType="CheckBox" fmlaLink="$K$142" lockText="1" noThreeD="1"/>
</file>

<file path=xl/ctrlProps/ctrlProp99.xml><?xml version="1.0" encoding="utf-8"?>
<formControlPr xmlns="http://schemas.microsoft.com/office/spreadsheetml/2009/9/main" objectType="CheckBox" fmlaLink="$L$142"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png"/><Relationship Id="rId1" Type="http://schemas.openxmlformats.org/officeDocument/2006/relationships/image" Target="../media/image2.jpeg"/><Relationship Id="rId4" Type="http://schemas.openxmlformats.org/officeDocument/2006/relationships/image" Target="../media/image5.png"/></Relationships>
</file>

<file path=xl/drawings/_rels/drawing14.xml.rels><?xml version="1.0" encoding="UTF-8" standalone="yes"?>
<Relationships xmlns="http://schemas.openxmlformats.org/package/2006/relationships"><Relationship Id="rId3" Type="http://schemas.openxmlformats.org/officeDocument/2006/relationships/chart" Target="../charts/chart50.xml"/><Relationship Id="rId2" Type="http://schemas.openxmlformats.org/officeDocument/2006/relationships/chart" Target="../charts/chart49.xml"/><Relationship Id="rId1" Type="http://schemas.openxmlformats.org/officeDocument/2006/relationships/chart" Target="../charts/chart48.xml"/><Relationship Id="rId5" Type="http://schemas.openxmlformats.org/officeDocument/2006/relationships/chart" Target="../charts/chart52.xml"/><Relationship Id="rId4" Type="http://schemas.openxmlformats.org/officeDocument/2006/relationships/chart" Target="../charts/chart51.xml"/></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4.xml"/><Relationship Id="rId13" Type="http://schemas.openxmlformats.org/officeDocument/2006/relationships/chart" Target="../charts/chart29.xml"/><Relationship Id="rId18" Type="http://schemas.openxmlformats.org/officeDocument/2006/relationships/chart" Target="../charts/chart34.xml"/><Relationship Id="rId3" Type="http://schemas.openxmlformats.org/officeDocument/2006/relationships/chart" Target="../charts/chart19.xml"/><Relationship Id="rId21" Type="http://schemas.openxmlformats.org/officeDocument/2006/relationships/chart" Target="../charts/chart37.xml"/><Relationship Id="rId7" Type="http://schemas.openxmlformats.org/officeDocument/2006/relationships/chart" Target="../charts/chart23.xml"/><Relationship Id="rId12" Type="http://schemas.openxmlformats.org/officeDocument/2006/relationships/chart" Target="../charts/chart28.xml"/><Relationship Id="rId17" Type="http://schemas.openxmlformats.org/officeDocument/2006/relationships/chart" Target="../charts/chart33.xml"/><Relationship Id="rId2" Type="http://schemas.openxmlformats.org/officeDocument/2006/relationships/chart" Target="../charts/chart18.xml"/><Relationship Id="rId16" Type="http://schemas.openxmlformats.org/officeDocument/2006/relationships/chart" Target="../charts/chart32.xml"/><Relationship Id="rId20" Type="http://schemas.openxmlformats.org/officeDocument/2006/relationships/chart" Target="../charts/chart36.xml"/><Relationship Id="rId1" Type="http://schemas.openxmlformats.org/officeDocument/2006/relationships/chart" Target="../charts/chart17.xml"/><Relationship Id="rId6" Type="http://schemas.openxmlformats.org/officeDocument/2006/relationships/chart" Target="../charts/chart22.xml"/><Relationship Id="rId11" Type="http://schemas.openxmlformats.org/officeDocument/2006/relationships/chart" Target="../charts/chart27.xml"/><Relationship Id="rId24" Type="http://schemas.openxmlformats.org/officeDocument/2006/relationships/chart" Target="../charts/chart40.xml"/><Relationship Id="rId5" Type="http://schemas.openxmlformats.org/officeDocument/2006/relationships/chart" Target="../charts/chart21.xml"/><Relationship Id="rId15" Type="http://schemas.openxmlformats.org/officeDocument/2006/relationships/chart" Target="../charts/chart31.xml"/><Relationship Id="rId23" Type="http://schemas.openxmlformats.org/officeDocument/2006/relationships/chart" Target="../charts/chart39.xml"/><Relationship Id="rId10" Type="http://schemas.openxmlformats.org/officeDocument/2006/relationships/chart" Target="../charts/chart26.xml"/><Relationship Id="rId19" Type="http://schemas.openxmlformats.org/officeDocument/2006/relationships/chart" Target="../charts/chart35.xml"/><Relationship Id="rId4" Type="http://schemas.openxmlformats.org/officeDocument/2006/relationships/chart" Target="../charts/chart20.xml"/><Relationship Id="rId9" Type="http://schemas.openxmlformats.org/officeDocument/2006/relationships/chart" Target="../charts/chart25.xml"/><Relationship Id="rId14" Type="http://schemas.openxmlformats.org/officeDocument/2006/relationships/chart" Target="../charts/chart30.xml"/><Relationship Id="rId22" Type="http://schemas.openxmlformats.org/officeDocument/2006/relationships/chart" Target="../charts/chart3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43.xml"/><Relationship Id="rId7" Type="http://schemas.openxmlformats.org/officeDocument/2006/relationships/chart" Target="../charts/chart47.xml"/><Relationship Id="rId2" Type="http://schemas.openxmlformats.org/officeDocument/2006/relationships/chart" Target="../charts/chart42.xml"/><Relationship Id="rId1" Type="http://schemas.openxmlformats.org/officeDocument/2006/relationships/chart" Target="../charts/chart41.xml"/><Relationship Id="rId6" Type="http://schemas.openxmlformats.org/officeDocument/2006/relationships/chart" Target="../charts/chart46.xml"/><Relationship Id="rId5" Type="http://schemas.openxmlformats.org/officeDocument/2006/relationships/chart" Target="../charts/chart45.xml"/><Relationship Id="rId4" Type="http://schemas.openxmlformats.org/officeDocument/2006/relationships/chart" Target="../charts/chart4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551206</xdr:colOff>
      <xdr:row>2</xdr:row>
      <xdr:rowOff>57150</xdr:rowOff>
    </xdr:from>
    <xdr:to>
      <xdr:col>6</xdr:col>
      <xdr:colOff>689888</xdr:colOff>
      <xdr:row>2</xdr:row>
      <xdr:rowOff>759377</xdr:rowOff>
    </xdr:to>
    <xdr:pic>
      <xdr:nvPicPr>
        <xdr:cNvPr id="3" name="Pilt 1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94331" y="590550"/>
          <a:ext cx="1776982" cy="702227"/>
        </a:xfrm>
        <a:prstGeom prst="rect">
          <a:avLst/>
        </a:prstGeom>
        <a:noFill/>
      </xdr:spPr>
    </xdr:pic>
    <xdr:clientData/>
  </xdr:twoCellAnchor>
  <xdr:twoCellAnchor editAs="oneCell">
    <xdr:from>
      <xdr:col>7</xdr:col>
      <xdr:colOff>407617</xdr:colOff>
      <xdr:row>2</xdr:row>
      <xdr:rowOff>95250</xdr:rowOff>
    </xdr:from>
    <xdr:to>
      <xdr:col>8</xdr:col>
      <xdr:colOff>400666</xdr:colOff>
      <xdr:row>2</xdr:row>
      <xdr:rowOff>785643</xdr:rowOff>
    </xdr:to>
    <xdr:pic>
      <xdr:nvPicPr>
        <xdr:cNvPr id="4" name="Pilt 14"/>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693867" y="628650"/>
          <a:ext cx="812199" cy="690393"/>
        </a:xfrm>
        <a:prstGeom prst="rect">
          <a:avLst/>
        </a:prstGeom>
        <a:noFill/>
      </xdr:spPr>
    </xdr:pic>
    <xdr:clientData/>
  </xdr:twoCellAnchor>
  <xdr:twoCellAnchor editAs="oneCell">
    <xdr:from>
      <xdr:col>3</xdr:col>
      <xdr:colOff>104587</xdr:colOff>
      <xdr:row>2</xdr:row>
      <xdr:rowOff>57150</xdr:rowOff>
    </xdr:from>
    <xdr:to>
      <xdr:col>4</xdr:col>
      <xdr:colOff>301084</xdr:colOff>
      <xdr:row>2</xdr:row>
      <xdr:rowOff>728262</xdr:rowOff>
    </xdr:to>
    <xdr:pic>
      <xdr:nvPicPr>
        <xdr:cNvPr id="5" name="Pilt 15"/>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533337" y="590550"/>
          <a:ext cx="1015647" cy="671112"/>
        </a:xfrm>
        <a:prstGeom prst="rect">
          <a:avLst/>
        </a:prstGeom>
        <a:noFill/>
      </xdr:spPr>
    </xdr:pic>
    <xdr:clientData/>
  </xdr:twoCellAnchor>
  <xdr:twoCellAnchor editAs="oneCell">
    <xdr:from>
      <xdr:col>2</xdr:col>
      <xdr:colOff>371475</xdr:colOff>
      <xdr:row>2</xdr:row>
      <xdr:rowOff>729095</xdr:rowOff>
    </xdr:from>
    <xdr:to>
      <xdr:col>8</xdr:col>
      <xdr:colOff>337555</xdr:colOff>
      <xdr:row>3</xdr:row>
      <xdr:rowOff>513361</xdr:rowOff>
    </xdr:to>
    <xdr:pic>
      <xdr:nvPicPr>
        <xdr:cNvPr id="6" name="Picture 5"/>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085850" y="1262495"/>
          <a:ext cx="4880980" cy="58436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mc:AlternateContent xmlns:mc="http://schemas.openxmlformats.org/markup-compatibility/2006">
    <mc:Choice xmlns:a14="http://schemas.microsoft.com/office/drawing/2010/main" Requires="a14">
      <xdr:twoCellAnchor>
        <xdr:from>
          <xdr:col>0</xdr:col>
          <xdr:colOff>219075</xdr:colOff>
          <xdr:row>20</xdr:row>
          <xdr:rowOff>581025</xdr:rowOff>
        </xdr:from>
        <xdr:to>
          <xdr:col>3</xdr:col>
          <xdr:colOff>638175</xdr:colOff>
          <xdr:row>25</xdr:row>
          <xdr:rowOff>228600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10.xml><?xml version="1.0" encoding="utf-8"?>
<c:userShapes xmlns:c="http://schemas.openxmlformats.org/drawingml/2006/chart">
  <cdr:relSizeAnchor xmlns:cdr="http://schemas.openxmlformats.org/drawingml/2006/chartDrawing">
    <cdr:from>
      <cdr:x>0</cdr:x>
      <cdr:y>0.07074</cdr:y>
    </cdr:from>
    <cdr:to>
      <cdr:x>0.07714</cdr:x>
      <cdr:y>0.2283</cdr:y>
    </cdr:to>
    <cdr:sp macro="" textlink="">
      <cdr:nvSpPr>
        <cdr:cNvPr id="2" name="TextBox 1"/>
        <cdr:cNvSpPr txBox="1"/>
      </cdr:nvSpPr>
      <cdr:spPr>
        <a:xfrm xmlns:a="http://schemas.openxmlformats.org/drawingml/2006/main">
          <a:off x="0" y="209551"/>
          <a:ext cx="514350" cy="466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t-EE" sz="900">
              <a:latin typeface="EYInterstate Light" panose="02000506000000020004" pitchFamily="2" charset="0"/>
            </a:rPr>
            <a:t>Väga hea</a:t>
          </a:r>
        </a:p>
      </cdr:txBody>
    </cdr:sp>
  </cdr:relSizeAnchor>
  <cdr:relSizeAnchor xmlns:cdr="http://schemas.openxmlformats.org/drawingml/2006/chartDrawing">
    <cdr:from>
      <cdr:x>0</cdr:x>
      <cdr:y>0.30654</cdr:y>
    </cdr:from>
    <cdr:to>
      <cdr:x>0.07714</cdr:x>
      <cdr:y>0.46409</cdr:y>
    </cdr:to>
    <cdr:sp macro="" textlink="">
      <cdr:nvSpPr>
        <cdr:cNvPr id="3" name="TextBox 1"/>
        <cdr:cNvSpPr txBox="1"/>
      </cdr:nvSpPr>
      <cdr:spPr>
        <a:xfrm xmlns:a="http://schemas.openxmlformats.org/drawingml/2006/main">
          <a:off x="0" y="908050"/>
          <a:ext cx="514350" cy="466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Pigem hea</a:t>
          </a:r>
        </a:p>
      </cdr:txBody>
    </cdr:sp>
  </cdr:relSizeAnchor>
  <cdr:relSizeAnchor xmlns:cdr="http://schemas.openxmlformats.org/drawingml/2006/chartDrawing">
    <cdr:from>
      <cdr:x>0</cdr:x>
      <cdr:y>0.53162</cdr:y>
    </cdr:from>
    <cdr:to>
      <cdr:x>0.07714</cdr:x>
      <cdr:y>0.68917</cdr:y>
    </cdr:to>
    <cdr:sp macro="" textlink="">
      <cdr:nvSpPr>
        <cdr:cNvPr id="4" name="TextBox 1"/>
        <cdr:cNvSpPr txBox="1"/>
      </cdr:nvSpPr>
      <cdr:spPr>
        <a:xfrm xmlns:a="http://schemas.openxmlformats.org/drawingml/2006/main">
          <a:off x="0" y="1574800"/>
          <a:ext cx="514350" cy="466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Pigem halb</a:t>
          </a:r>
        </a:p>
      </cdr:txBody>
    </cdr:sp>
  </cdr:relSizeAnchor>
  <cdr:relSizeAnchor xmlns:cdr="http://schemas.openxmlformats.org/drawingml/2006/chartDrawing">
    <cdr:from>
      <cdr:x>0</cdr:x>
      <cdr:y>0.77599</cdr:y>
    </cdr:from>
    <cdr:to>
      <cdr:x>0.07714</cdr:x>
      <cdr:y>0.93355</cdr:y>
    </cdr:to>
    <cdr:sp macro="" textlink="">
      <cdr:nvSpPr>
        <cdr:cNvPr id="5" name="TextBox 1"/>
        <cdr:cNvSpPr txBox="1"/>
      </cdr:nvSpPr>
      <cdr:spPr>
        <a:xfrm xmlns:a="http://schemas.openxmlformats.org/drawingml/2006/main">
          <a:off x="0" y="2298700"/>
          <a:ext cx="514350" cy="466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Väga halb</a:t>
          </a:r>
        </a:p>
      </cdr:txBody>
    </cdr:sp>
  </cdr:relSizeAnchor>
</c:userShapes>
</file>

<file path=xl/drawings/drawing11.xml><?xml version="1.0" encoding="utf-8"?>
<c:userShapes xmlns:c="http://schemas.openxmlformats.org/drawingml/2006/chart">
  <cdr:relSizeAnchor xmlns:cdr="http://schemas.openxmlformats.org/drawingml/2006/chartDrawing">
    <cdr:from>
      <cdr:x>0</cdr:x>
      <cdr:y>0.07074</cdr:y>
    </cdr:from>
    <cdr:to>
      <cdr:x>0.07714</cdr:x>
      <cdr:y>0.2283</cdr:y>
    </cdr:to>
    <cdr:sp macro="" textlink="">
      <cdr:nvSpPr>
        <cdr:cNvPr id="2" name="TextBox 1"/>
        <cdr:cNvSpPr txBox="1"/>
      </cdr:nvSpPr>
      <cdr:spPr>
        <a:xfrm xmlns:a="http://schemas.openxmlformats.org/drawingml/2006/main">
          <a:off x="0" y="209551"/>
          <a:ext cx="514350" cy="466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t-EE" sz="900">
              <a:latin typeface="EYInterstate Light" panose="02000506000000020004" pitchFamily="2" charset="0"/>
            </a:rPr>
            <a:t>Väga hea</a:t>
          </a:r>
        </a:p>
      </cdr:txBody>
    </cdr:sp>
  </cdr:relSizeAnchor>
  <cdr:relSizeAnchor xmlns:cdr="http://schemas.openxmlformats.org/drawingml/2006/chartDrawing">
    <cdr:from>
      <cdr:x>0</cdr:x>
      <cdr:y>0.30654</cdr:y>
    </cdr:from>
    <cdr:to>
      <cdr:x>0.07714</cdr:x>
      <cdr:y>0.46409</cdr:y>
    </cdr:to>
    <cdr:sp macro="" textlink="">
      <cdr:nvSpPr>
        <cdr:cNvPr id="3" name="TextBox 1"/>
        <cdr:cNvSpPr txBox="1"/>
      </cdr:nvSpPr>
      <cdr:spPr>
        <a:xfrm xmlns:a="http://schemas.openxmlformats.org/drawingml/2006/main">
          <a:off x="0" y="908050"/>
          <a:ext cx="514350" cy="466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Pigem hea</a:t>
          </a:r>
        </a:p>
      </cdr:txBody>
    </cdr:sp>
  </cdr:relSizeAnchor>
  <cdr:relSizeAnchor xmlns:cdr="http://schemas.openxmlformats.org/drawingml/2006/chartDrawing">
    <cdr:from>
      <cdr:x>0</cdr:x>
      <cdr:y>0.53162</cdr:y>
    </cdr:from>
    <cdr:to>
      <cdr:x>0.07714</cdr:x>
      <cdr:y>0.68917</cdr:y>
    </cdr:to>
    <cdr:sp macro="" textlink="">
      <cdr:nvSpPr>
        <cdr:cNvPr id="4" name="TextBox 1"/>
        <cdr:cNvSpPr txBox="1"/>
      </cdr:nvSpPr>
      <cdr:spPr>
        <a:xfrm xmlns:a="http://schemas.openxmlformats.org/drawingml/2006/main">
          <a:off x="0" y="1574800"/>
          <a:ext cx="514350" cy="466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Pigem halb</a:t>
          </a:r>
        </a:p>
      </cdr:txBody>
    </cdr:sp>
  </cdr:relSizeAnchor>
  <cdr:relSizeAnchor xmlns:cdr="http://schemas.openxmlformats.org/drawingml/2006/chartDrawing">
    <cdr:from>
      <cdr:x>0</cdr:x>
      <cdr:y>0.77599</cdr:y>
    </cdr:from>
    <cdr:to>
      <cdr:x>0.07714</cdr:x>
      <cdr:y>0.93355</cdr:y>
    </cdr:to>
    <cdr:sp macro="" textlink="">
      <cdr:nvSpPr>
        <cdr:cNvPr id="5" name="TextBox 1"/>
        <cdr:cNvSpPr txBox="1"/>
      </cdr:nvSpPr>
      <cdr:spPr>
        <a:xfrm xmlns:a="http://schemas.openxmlformats.org/drawingml/2006/main">
          <a:off x="0" y="2298700"/>
          <a:ext cx="514350" cy="466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Väga halb</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0.07074</cdr:y>
    </cdr:from>
    <cdr:to>
      <cdr:x>0.07714</cdr:x>
      <cdr:y>0.2283</cdr:y>
    </cdr:to>
    <cdr:sp macro="" textlink="">
      <cdr:nvSpPr>
        <cdr:cNvPr id="2" name="TextBox 1"/>
        <cdr:cNvSpPr txBox="1"/>
      </cdr:nvSpPr>
      <cdr:spPr>
        <a:xfrm xmlns:a="http://schemas.openxmlformats.org/drawingml/2006/main">
          <a:off x="0" y="209551"/>
          <a:ext cx="514350" cy="466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t-EE" sz="900">
              <a:latin typeface="EYInterstate Light" panose="02000506000000020004" pitchFamily="2" charset="0"/>
            </a:rPr>
            <a:t>Väga hea</a:t>
          </a:r>
        </a:p>
      </cdr:txBody>
    </cdr:sp>
  </cdr:relSizeAnchor>
  <cdr:relSizeAnchor xmlns:cdr="http://schemas.openxmlformats.org/drawingml/2006/chartDrawing">
    <cdr:from>
      <cdr:x>0</cdr:x>
      <cdr:y>0.30654</cdr:y>
    </cdr:from>
    <cdr:to>
      <cdr:x>0.07714</cdr:x>
      <cdr:y>0.46409</cdr:y>
    </cdr:to>
    <cdr:sp macro="" textlink="">
      <cdr:nvSpPr>
        <cdr:cNvPr id="3" name="TextBox 1"/>
        <cdr:cNvSpPr txBox="1"/>
      </cdr:nvSpPr>
      <cdr:spPr>
        <a:xfrm xmlns:a="http://schemas.openxmlformats.org/drawingml/2006/main">
          <a:off x="0" y="908050"/>
          <a:ext cx="514350" cy="466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Pigem hea</a:t>
          </a:r>
        </a:p>
      </cdr:txBody>
    </cdr:sp>
  </cdr:relSizeAnchor>
  <cdr:relSizeAnchor xmlns:cdr="http://schemas.openxmlformats.org/drawingml/2006/chartDrawing">
    <cdr:from>
      <cdr:x>0</cdr:x>
      <cdr:y>0.53162</cdr:y>
    </cdr:from>
    <cdr:to>
      <cdr:x>0.07714</cdr:x>
      <cdr:y>0.68917</cdr:y>
    </cdr:to>
    <cdr:sp macro="" textlink="">
      <cdr:nvSpPr>
        <cdr:cNvPr id="4" name="TextBox 1"/>
        <cdr:cNvSpPr txBox="1"/>
      </cdr:nvSpPr>
      <cdr:spPr>
        <a:xfrm xmlns:a="http://schemas.openxmlformats.org/drawingml/2006/main">
          <a:off x="0" y="1574800"/>
          <a:ext cx="514350" cy="466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Pigem halb</a:t>
          </a:r>
        </a:p>
      </cdr:txBody>
    </cdr:sp>
  </cdr:relSizeAnchor>
  <cdr:relSizeAnchor xmlns:cdr="http://schemas.openxmlformats.org/drawingml/2006/chartDrawing">
    <cdr:from>
      <cdr:x>0</cdr:x>
      <cdr:y>0.77599</cdr:y>
    </cdr:from>
    <cdr:to>
      <cdr:x>0.07714</cdr:x>
      <cdr:y>0.93355</cdr:y>
    </cdr:to>
    <cdr:sp macro="" textlink="">
      <cdr:nvSpPr>
        <cdr:cNvPr id="5" name="TextBox 1"/>
        <cdr:cNvSpPr txBox="1"/>
      </cdr:nvSpPr>
      <cdr:spPr>
        <a:xfrm xmlns:a="http://schemas.openxmlformats.org/drawingml/2006/main">
          <a:off x="0" y="2298700"/>
          <a:ext cx="514350" cy="466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Väga halb</a:t>
          </a:r>
        </a:p>
      </cdr:txBody>
    </cdr:sp>
  </cdr:relSizeAnchor>
</c:userShapes>
</file>

<file path=xl/drawings/drawing13.xml><?xml version="1.0" encoding="utf-8"?>
<c:userShapes xmlns:c="http://schemas.openxmlformats.org/drawingml/2006/chart">
  <cdr:relSizeAnchor xmlns:cdr="http://schemas.openxmlformats.org/drawingml/2006/chartDrawing">
    <cdr:from>
      <cdr:x>0.81143</cdr:x>
      <cdr:y>0.32025</cdr:y>
    </cdr:from>
    <cdr:to>
      <cdr:x>0.97143</cdr:x>
      <cdr:y>0.63681</cdr:y>
    </cdr:to>
    <cdr:sp macro="" textlink="">
      <cdr:nvSpPr>
        <cdr:cNvPr id="2" name="TextBox 1"/>
        <cdr:cNvSpPr txBox="1"/>
      </cdr:nvSpPr>
      <cdr:spPr>
        <a:xfrm xmlns:a="http://schemas.openxmlformats.org/drawingml/2006/main">
          <a:off x="5410200" y="1243014"/>
          <a:ext cx="1066800" cy="1228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t-EE" sz="1000" b="1">
              <a:solidFill>
                <a:srgbClr val="33CC33"/>
              </a:solidFill>
              <a:latin typeface="EYInterstate Light" panose="02000506000000020004" pitchFamily="2" charset="0"/>
            </a:rPr>
            <a:t>4 - väga hea</a:t>
          </a:r>
        </a:p>
        <a:p xmlns:a="http://schemas.openxmlformats.org/drawingml/2006/main">
          <a:r>
            <a:rPr lang="et-EE" sz="1000" b="1">
              <a:solidFill>
                <a:srgbClr val="9FEF99"/>
              </a:solidFill>
              <a:latin typeface="EYInterstate Light" panose="02000506000000020004" pitchFamily="2" charset="0"/>
            </a:rPr>
            <a:t>3 - pigem hea</a:t>
          </a:r>
        </a:p>
        <a:p xmlns:a="http://schemas.openxmlformats.org/drawingml/2006/main">
          <a:r>
            <a:rPr lang="et-EE" sz="1000" b="1">
              <a:solidFill>
                <a:srgbClr val="E6A48A"/>
              </a:solidFill>
              <a:latin typeface="EYInterstate Light" panose="02000506000000020004" pitchFamily="2" charset="0"/>
            </a:rPr>
            <a:t>2</a:t>
          </a:r>
          <a:r>
            <a:rPr lang="et-EE" sz="1000" b="1" baseline="0">
              <a:solidFill>
                <a:srgbClr val="E6A48A"/>
              </a:solidFill>
              <a:latin typeface="EYInterstate Light" panose="02000506000000020004" pitchFamily="2" charset="0"/>
            </a:rPr>
            <a:t> - pigem halb</a:t>
          </a:r>
        </a:p>
        <a:p xmlns:a="http://schemas.openxmlformats.org/drawingml/2006/main">
          <a:r>
            <a:rPr lang="et-EE" sz="1000" b="1" baseline="0">
              <a:solidFill>
                <a:srgbClr val="FF3300"/>
              </a:solidFill>
              <a:latin typeface="EYInterstate Light" panose="02000506000000020004" pitchFamily="2" charset="0"/>
            </a:rPr>
            <a:t>1 - väga halb</a:t>
          </a:r>
          <a:endParaRPr lang="et-EE" sz="1000" b="1">
            <a:solidFill>
              <a:srgbClr val="FF3300"/>
            </a:solidFill>
            <a:latin typeface="EYInterstate Light" panose="02000506000000020004" pitchFamily="2"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2</xdr:col>
      <xdr:colOff>67237</xdr:colOff>
      <xdr:row>5</xdr:row>
      <xdr:rowOff>11206</xdr:rowOff>
    </xdr:from>
    <xdr:to>
      <xdr:col>2</xdr:col>
      <xdr:colOff>5569325</xdr:colOff>
      <xdr:row>10</xdr:row>
      <xdr:rowOff>481853</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67235</xdr:colOff>
      <xdr:row>12</xdr:row>
      <xdr:rowOff>56030</xdr:rowOff>
    </xdr:from>
    <xdr:to>
      <xdr:col>2</xdr:col>
      <xdr:colOff>5524500</xdr:colOff>
      <xdr:row>17</xdr:row>
      <xdr:rowOff>571501</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44824</xdr:colOff>
      <xdr:row>19</xdr:row>
      <xdr:rowOff>33617</xdr:rowOff>
    </xdr:from>
    <xdr:to>
      <xdr:col>2</xdr:col>
      <xdr:colOff>5535706</xdr:colOff>
      <xdr:row>24</xdr:row>
      <xdr:rowOff>408214</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44824</xdr:colOff>
      <xdr:row>26</xdr:row>
      <xdr:rowOff>22413</xdr:rowOff>
    </xdr:from>
    <xdr:to>
      <xdr:col>2</xdr:col>
      <xdr:colOff>5546912</xdr:colOff>
      <xdr:row>31</xdr:row>
      <xdr:rowOff>408215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33618</xdr:colOff>
      <xdr:row>33</xdr:row>
      <xdr:rowOff>33618</xdr:rowOff>
    </xdr:from>
    <xdr:to>
      <xdr:col>2</xdr:col>
      <xdr:colOff>5558118</xdr:colOff>
      <xdr:row>38</xdr:row>
      <xdr:rowOff>571500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0.07074</cdr:y>
    </cdr:from>
    <cdr:to>
      <cdr:x>0.10612</cdr:x>
      <cdr:y>0.2283</cdr:y>
    </cdr:to>
    <cdr:sp macro="" textlink="">
      <cdr:nvSpPr>
        <cdr:cNvPr id="2" name="TextBox 1"/>
        <cdr:cNvSpPr txBox="1"/>
      </cdr:nvSpPr>
      <cdr:spPr>
        <a:xfrm xmlns:a="http://schemas.openxmlformats.org/drawingml/2006/main">
          <a:off x="0" y="243360"/>
          <a:ext cx="582706" cy="5420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t-EE" sz="900">
              <a:latin typeface="EYInterstate Light" panose="02000506000000020004" pitchFamily="2" charset="0"/>
            </a:rPr>
            <a:t>Väga hea</a:t>
          </a:r>
        </a:p>
      </cdr:txBody>
    </cdr:sp>
  </cdr:relSizeAnchor>
  <cdr:relSizeAnchor xmlns:cdr="http://schemas.openxmlformats.org/drawingml/2006/chartDrawing">
    <cdr:from>
      <cdr:x>0</cdr:x>
      <cdr:y>0.30654</cdr:y>
    </cdr:from>
    <cdr:to>
      <cdr:x>0.10612</cdr:x>
      <cdr:y>0.46409</cdr:y>
    </cdr:to>
    <cdr:sp macro="" textlink="">
      <cdr:nvSpPr>
        <cdr:cNvPr id="3" name="TextBox 1"/>
        <cdr:cNvSpPr txBox="1"/>
      </cdr:nvSpPr>
      <cdr:spPr>
        <a:xfrm xmlns:a="http://schemas.openxmlformats.org/drawingml/2006/main">
          <a:off x="0" y="1054561"/>
          <a:ext cx="582706" cy="5420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Pigem hea</a:t>
          </a:r>
        </a:p>
      </cdr:txBody>
    </cdr:sp>
  </cdr:relSizeAnchor>
  <cdr:relSizeAnchor xmlns:cdr="http://schemas.openxmlformats.org/drawingml/2006/chartDrawing">
    <cdr:from>
      <cdr:x>0</cdr:x>
      <cdr:y>0.53162</cdr:y>
    </cdr:from>
    <cdr:to>
      <cdr:x>0.10612</cdr:x>
      <cdr:y>0.68917</cdr:y>
    </cdr:to>
    <cdr:sp macro="" textlink="">
      <cdr:nvSpPr>
        <cdr:cNvPr id="4" name="TextBox 1"/>
        <cdr:cNvSpPr txBox="1"/>
      </cdr:nvSpPr>
      <cdr:spPr>
        <a:xfrm xmlns:a="http://schemas.openxmlformats.org/drawingml/2006/main">
          <a:off x="0" y="1828882"/>
          <a:ext cx="582706" cy="5420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Pigem halb</a:t>
          </a:r>
        </a:p>
      </cdr:txBody>
    </cdr:sp>
  </cdr:relSizeAnchor>
  <cdr:relSizeAnchor xmlns:cdr="http://schemas.openxmlformats.org/drawingml/2006/chartDrawing">
    <cdr:from>
      <cdr:x>0</cdr:x>
      <cdr:y>0.77599</cdr:y>
    </cdr:from>
    <cdr:to>
      <cdr:x>0.10612</cdr:x>
      <cdr:y>0.93355</cdr:y>
    </cdr:to>
    <cdr:sp macro="" textlink="">
      <cdr:nvSpPr>
        <cdr:cNvPr id="5" name="TextBox 1"/>
        <cdr:cNvSpPr txBox="1"/>
      </cdr:nvSpPr>
      <cdr:spPr>
        <a:xfrm xmlns:a="http://schemas.openxmlformats.org/drawingml/2006/main">
          <a:off x="0" y="2669565"/>
          <a:ext cx="582706" cy="5420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Väga halb</a:t>
          </a:r>
        </a:p>
      </cdr:txBody>
    </cdr:sp>
  </cdr:relSizeAnchor>
</c:userShapes>
</file>

<file path=xl/drawings/drawing16.xml><?xml version="1.0" encoding="utf-8"?>
<c:userShapes xmlns:c="http://schemas.openxmlformats.org/drawingml/2006/chart">
  <cdr:relSizeAnchor xmlns:cdr="http://schemas.openxmlformats.org/drawingml/2006/chartDrawing">
    <cdr:from>
      <cdr:x>0</cdr:x>
      <cdr:y>0.07074</cdr:y>
    </cdr:from>
    <cdr:to>
      <cdr:x>0.10472</cdr:x>
      <cdr:y>0.2283</cdr:y>
    </cdr:to>
    <cdr:sp macro="" textlink="">
      <cdr:nvSpPr>
        <cdr:cNvPr id="2" name="TextBox 1"/>
        <cdr:cNvSpPr txBox="1"/>
      </cdr:nvSpPr>
      <cdr:spPr>
        <a:xfrm xmlns:a="http://schemas.openxmlformats.org/drawingml/2006/main">
          <a:off x="0" y="197383"/>
          <a:ext cx="571500" cy="4396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t-EE" sz="900">
              <a:latin typeface="EYInterstate Light" panose="02000506000000020004" pitchFamily="2" charset="0"/>
            </a:rPr>
            <a:t>Väga hea</a:t>
          </a:r>
        </a:p>
      </cdr:txBody>
    </cdr:sp>
  </cdr:relSizeAnchor>
  <cdr:relSizeAnchor xmlns:cdr="http://schemas.openxmlformats.org/drawingml/2006/chartDrawing">
    <cdr:from>
      <cdr:x>0</cdr:x>
      <cdr:y>0.30654</cdr:y>
    </cdr:from>
    <cdr:to>
      <cdr:x>0.10472</cdr:x>
      <cdr:y>0.46409</cdr:y>
    </cdr:to>
    <cdr:sp macro="" textlink="">
      <cdr:nvSpPr>
        <cdr:cNvPr id="3" name="TextBox 1"/>
        <cdr:cNvSpPr txBox="1"/>
      </cdr:nvSpPr>
      <cdr:spPr>
        <a:xfrm xmlns:a="http://schemas.openxmlformats.org/drawingml/2006/main">
          <a:off x="0" y="855328"/>
          <a:ext cx="571500" cy="4396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Pigem hea</a:t>
          </a:r>
        </a:p>
      </cdr:txBody>
    </cdr:sp>
  </cdr:relSizeAnchor>
  <cdr:relSizeAnchor xmlns:cdr="http://schemas.openxmlformats.org/drawingml/2006/chartDrawing">
    <cdr:from>
      <cdr:x>0</cdr:x>
      <cdr:y>0.53162</cdr:y>
    </cdr:from>
    <cdr:to>
      <cdr:x>0.10472</cdr:x>
      <cdr:y>0.68917</cdr:y>
    </cdr:to>
    <cdr:sp macro="" textlink="">
      <cdr:nvSpPr>
        <cdr:cNvPr id="4" name="TextBox 1"/>
        <cdr:cNvSpPr txBox="1"/>
      </cdr:nvSpPr>
      <cdr:spPr>
        <a:xfrm xmlns:a="http://schemas.openxmlformats.org/drawingml/2006/main">
          <a:off x="0" y="1483361"/>
          <a:ext cx="571500" cy="4396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Pigem halb</a:t>
          </a:r>
        </a:p>
      </cdr:txBody>
    </cdr:sp>
  </cdr:relSizeAnchor>
  <cdr:relSizeAnchor xmlns:cdr="http://schemas.openxmlformats.org/drawingml/2006/chartDrawing">
    <cdr:from>
      <cdr:x>0</cdr:x>
      <cdr:y>0.77599</cdr:y>
    </cdr:from>
    <cdr:to>
      <cdr:x>0.10472</cdr:x>
      <cdr:y>0.93355</cdr:y>
    </cdr:to>
    <cdr:sp macro="" textlink="">
      <cdr:nvSpPr>
        <cdr:cNvPr id="5" name="TextBox 1"/>
        <cdr:cNvSpPr txBox="1"/>
      </cdr:nvSpPr>
      <cdr:spPr>
        <a:xfrm xmlns:a="http://schemas.openxmlformats.org/drawingml/2006/main">
          <a:off x="0" y="2165219"/>
          <a:ext cx="571500" cy="4396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Väga halb</a:t>
          </a:r>
        </a:p>
      </cdr:txBody>
    </cdr:sp>
  </cdr:relSizeAnchor>
</c:userShapes>
</file>

<file path=xl/drawings/drawing17.xml><?xml version="1.0" encoding="utf-8"?>
<c:userShapes xmlns:c="http://schemas.openxmlformats.org/drawingml/2006/chart">
  <cdr:relSizeAnchor xmlns:cdr="http://schemas.openxmlformats.org/drawingml/2006/chartDrawing">
    <cdr:from>
      <cdr:x>0</cdr:x>
      <cdr:y>0.07074</cdr:y>
    </cdr:from>
    <cdr:to>
      <cdr:x>0.09736</cdr:x>
      <cdr:y>0.2283</cdr:y>
    </cdr:to>
    <cdr:sp macro="" textlink="">
      <cdr:nvSpPr>
        <cdr:cNvPr id="2" name="TextBox 1"/>
        <cdr:cNvSpPr txBox="1"/>
      </cdr:nvSpPr>
      <cdr:spPr>
        <a:xfrm xmlns:a="http://schemas.openxmlformats.org/drawingml/2006/main">
          <a:off x="0" y="201347"/>
          <a:ext cx="537882" cy="4484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t-EE" sz="900">
              <a:latin typeface="EYInterstate Light" panose="02000506000000020004" pitchFamily="2" charset="0"/>
            </a:rPr>
            <a:t>Väga hea</a:t>
          </a:r>
        </a:p>
      </cdr:txBody>
    </cdr:sp>
  </cdr:relSizeAnchor>
  <cdr:relSizeAnchor xmlns:cdr="http://schemas.openxmlformats.org/drawingml/2006/chartDrawing">
    <cdr:from>
      <cdr:x>0</cdr:x>
      <cdr:y>0.30654</cdr:y>
    </cdr:from>
    <cdr:to>
      <cdr:x>0.09736</cdr:x>
      <cdr:y>0.46409</cdr:y>
    </cdr:to>
    <cdr:sp macro="" textlink="">
      <cdr:nvSpPr>
        <cdr:cNvPr id="3" name="TextBox 1"/>
        <cdr:cNvSpPr txBox="1"/>
      </cdr:nvSpPr>
      <cdr:spPr>
        <a:xfrm xmlns:a="http://schemas.openxmlformats.org/drawingml/2006/main">
          <a:off x="0" y="872503"/>
          <a:ext cx="537882" cy="4484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Pigem hea</a:t>
          </a:r>
        </a:p>
      </cdr:txBody>
    </cdr:sp>
  </cdr:relSizeAnchor>
  <cdr:relSizeAnchor xmlns:cdr="http://schemas.openxmlformats.org/drawingml/2006/chartDrawing">
    <cdr:from>
      <cdr:x>0</cdr:x>
      <cdr:y>0.53162</cdr:y>
    </cdr:from>
    <cdr:to>
      <cdr:x>0.09736</cdr:x>
      <cdr:y>0.68917</cdr:y>
    </cdr:to>
    <cdr:sp macro="" textlink="">
      <cdr:nvSpPr>
        <cdr:cNvPr id="4" name="TextBox 1"/>
        <cdr:cNvSpPr txBox="1"/>
      </cdr:nvSpPr>
      <cdr:spPr>
        <a:xfrm xmlns:a="http://schemas.openxmlformats.org/drawingml/2006/main">
          <a:off x="0" y="1513147"/>
          <a:ext cx="537882" cy="4484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Pigem halb</a:t>
          </a:r>
        </a:p>
      </cdr:txBody>
    </cdr:sp>
  </cdr:relSizeAnchor>
  <cdr:relSizeAnchor xmlns:cdr="http://schemas.openxmlformats.org/drawingml/2006/chartDrawing">
    <cdr:from>
      <cdr:x>0</cdr:x>
      <cdr:y>0.77599</cdr:y>
    </cdr:from>
    <cdr:to>
      <cdr:x>0.09736</cdr:x>
      <cdr:y>0.93355</cdr:y>
    </cdr:to>
    <cdr:sp macro="" textlink="">
      <cdr:nvSpPr>
        <cdr:cNvPr id="5" name="TextBox 1"/>
        <cdr:cNvSpPr txBox="1"/>
      </cdr:nvSpPr>
      <cdr:spPr>
        <a:xfrm xmlns:a="http://schemas.openxmlformats.org/drawingml/2006/main">
          <a:off x="0" y="2208696"/>
          <a:ext cx="537882" cy="4484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Väga halb</a:t>
          </a: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0.07074</cdr:y>
    </cdr:from>
    <cdr:to>
      <cdr:x>0.0998</cdr:x>
      <cdr:y>0.2283</cdr:y>
    </cdr:to>
    <cdr:sp macro="" textlink="">
      <cdr:nvSpPr>
        <cdr:cNvPr id="2" name="TextBox 1"/>
        <cdr:cNvSpPr txBox="1"/>
      </cdr:nvSpPr>
      <cdr:spPr>
        <a:xfrm xmlns:a="http://schemas.openxmlformats.org/drawingml/2006/main">
          <a:off x="0" y="220372"/>
          <a:ext cx="549088" cy="4908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t-EE" sz="900">
              <a:latin typeface="EYInterstate Light" panose="02000506000000020004" pitchFamily="2" charset="0"/>
            </a:rPr>
            <a:t>Väga hea</a:t>
          </a:r>
        </a:p>
      </cdr:txBody>
    </cdr:sp>
  </cdr:relSizeAnchor>
  <cdr:relSizeAnchor xmlns:cdr="http://schemas.openxmlformats.org/drawingml/2006/chartDrawing">
    <cdr:from>
      <cdr:x>0</cdr:x>
      <cdr:y>0.30654</cdr:y>
    </cdr:from>
    <cdr:to>
      <cdr:x>0.0998</cdr:x>
      <cdr:y>0.46409</cdr:y>
    </cdr:to>
    <cdr:sp macro="" textlink="">
      <cdr:nvSpPr>
        <cdr:cNvPr id="3" name="TextBox 1"/>
        <cdr:cNvSpPr txBox="1"/>
      </cdr:nvSpPr>
      <cdr:spPr>
        <a:xfrm xmlns:a="http://schemas.openxmlformats.org/drawingml/2006/main">
          <a:off x="0" y="954944"/>
          <a:ext cx="549088" cy="4908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Pigem hea</a:t>
          </a:r>
        </a:p>
      </cdr:txBody>
    </cdr:sp>
  </cdr:relSizeAnchor>
  <cdr:relSizeAnchor xmlns:cdr="http://schemas.openxmlformats.org/drawingml/2006/chartDrawing">
    <cdr:from>
      <cdr:x>0</cdr:x>
      <cdr:y>0.53162</cdr:y>
    </cdr:from>
    <cdr:to>
      <cdr:x>0.0998</cdr:x>
      <cdr:y>0.68917</cdr:y>
    </cdr:to>
    <cdr:sp macro="" textlink="">
      <cdr:nvSpPr>
        <cdr:cNvPr id="4" name="TextBox 1"/>
        <cdr:cNvSpPr txBox="1"/>
      </cdr:nvSpPr>
      <cdr:spPr>
        <a:xfrm xmlns:a="http://schemas.openxmlformats.org/drawingml/2006/main">
          <a:off x="0" y="1656121"/>
          <a:ext cx="549088" cy="4908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Pigem halb</a:t>
          </a:r>
        </a:p>
      </cdr:txBody>
    </cdr:sp>
  </cdr:relSizeAnchor>
  <cdr:relSizeAnchor xmlns:cdr="http://schemas.openxmlformats.org/drawingml/2006/chartDrawing">
    <cdr:from>
      <cdr:x>0</cdr:x>
      <cdr:y>0.77599</cdr:y>
    </cdr:from>
    <cdr:to>
      <cdr:x>0.0998</cdr:x>
      <cdr:y>0.93355</cdr:y>
    </cdr:to>
    <cdr:sp macro="" textlink="">
      <cdr:nvSpPr>
        <cdr:cNvPr id="5" name="TextBox 1"/>
        <cdr:cNvSpPr txBox="1"/>
      </cdr:nvSpPr>
      <cdr:spPr>
        <a:xfrm xmlns:a="http://schemas.openxmlformats.org/drawingml/2006/main">
          <a:off x="0" y="2417391"/>
          <a:ext cx="549088" cy="49083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Väga halb</a:t>
          </a:r>
        </a:p>
      </cdr:txBody>
    </cdr:sp>
  </cdr:relSizeAnchor>
</c:userShapes>
</file>

<file path=xl/drawings/drawing19.xml><?xml version="1.0" encoding="utf-8"?>
<c:userShapes xmlns:c="http://schemas.openxmlformats.org/drawingml/2006/chart">
  <cdr:relSizeAnchor xmlns:cdr="http://schemas.openxmlformats.org/drawingml/2006/chartDrawing">
    <cdr:from>
      <cdr:x>0</cdr:x>
      <cdr:y>0.07074</cdr:y>
    </cdr:from>
    <cdr:to>
      <cdr:x>0.10142</cdr:x>
      <cdr:y>0.2283</cdr:y>
    </cdr:to>
    <cdr:sp macro="" textlink="">
      <cdr:nvSpPr>
        <cdr:cNvPr id="2" name="TextBox 1"/>
        <cdr:cNvSpPr txBox="1"/>
      </cdr:nvSpPr>
      <cdr:spPr>
        <a:xfrm xmlns:a="http://schemas.openxmlformats.org/drawingml/2006/main">
          <a:off x="0" y="256043"/>
          <a:ext cx="560294" cy="5702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t-EE" sz="900">
              <a:latin typeface="EYInterstate Light" panose="02000506000000020004" pitchFamily="2" charset="0"/>
            </a:rPr>
            <a:t>Väga hea</a:t>
          </a:r>
        </a:p>
      </cdr:txBody>
    </cdr:sp>
  </cdr:relSizeAnchor>
  <cdr:relSizeAnchor xmlns:cdr="http://schemas.openxmlformats.org/drawingml/2006/chartDrawing">
    <cdr:from>
      <cdr:x>0</cdr:x>
      <cdr:y>0.30654</cdr:y>
    </cdr:from>
    <cdr:to>
      <cdr:x>0.10142</cdr:x>
      <cdr:y>0.46409</cdr:y>
    </cdr:to>
    <cdr:sp macro="" textlink="">
      <cdr:nvSpPr>
        <cdr:cNvPr id="3" name="TextBox 1"/>
        <cdr:cNvSpPr txBox="1"/>
      </cdr:nvSpPr>
      <cdr:spPr>
        <a:xfrm xmlns:a="http://schemas.openxmlformats.org/drawingml/2006/main">
          <a:off x="0" y="1109522"/>
          <a:ext cx="560294" cy="5702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Pigem hea</a:t>
          </a:r>
        </a:p>
      </cdr:txBody>
    </cdr:sp>
  </cdr:relSizeAnchor>
  <cdr:relSizeAnchor xmlns:cdr="http://schemas.openxmlformats.org/drawingml/2006/chartDrawing">
    <cdr:from>
      <cdr:x>0</cdr:x>
      <cdr:y>0.53162</cdr:y>
    </cdr:from>
    <cdr:to>
      <cdr:x>0.10142</cdr:x>
      <cdr:y>0.68917</cdr:y>
    </cdr:to>
    <cdr:sp macro="" textlink="">
      <cdr:nvSpPr>
        <cdr:cNvPr id="4" name="TextBox 1"/>
        <cdr:cNvSpPr txBox="1"/>
      </cdr:nvSpPr>
      <cdr:spPr>
        <a:xfrm xmlns:a="http://schemas.openxmlformats.org/drawingml/2006/main">
          <a:off x="0" y="1924199"/>
          <a:ext cx="560294" cy="5702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Pigem halb</a:t>
          </a:r>
        </a:p>
      </cdr:txBody>
    </cdr:sp>
  </cdr:relSizeAnchor>
  <cdr:relSizeAnchor xmlns:cdr="http://schemas.openxmlformats.org/drawingml/2006/chartDrawing">
    <cdr:from>
      <cdr:x>0</cdr:x>
      <cdr:y>0.77599</cdr:y>
    </cdr:from>
    <cdr:to>
      <cdr:x>0.10142</cdr:x>
      <cdr:y>0.93355</cdr:y>
    </cdr:to>
    <cdr:sp macro="" textlink="">
      <cdr:nvSpPr>
        <cdr:cNvPr id="5" name="TextBox 1"/>
        <cdr:cNvSpPr txBox="1"/>
      </cdr:nvSpPr>
      <cdr:spPr>
        <a:xfrm xmlns:a="http://schemas.openxmlformats.org/drawingml/2006/main">
          <a:off x="0" y="2808696"/>
          <a:ext cx="560294" cy="5702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Väga halb</a:t>
          </a:r>
        </a:p>
      </cdr:txBody>
    </cdr:sp>
  </cdr:relSizeAnchor>
</c:userShapes>
</file>

<file path=xl/drawings/drawing2.xml><?xml version="1.0" encoding="utf-8"?>
<xdr:wsDr xmlns:xdr="http://schemas.openxmlformats.org/drawingml/2006/spreadsheetDrawing" xmlns:a="http://schemas.openxmlformats.org/drawingml/2006/main">
  <xdr:twoCellAnchor>
    <xdr:from>
      <xdr:col>9</xdr:col>
      <xdr:colOff>66675</xdr:colOff>
      <xdr:row>236</xdr:row>
      <xdr:rowOff>85725</xdr:rowOff>
    </xdr:from>
    <xdr:to>
      <xdr:col>9</xdr:col>
      <xdr:colOff>504825</xdr:colOff>
      <xdr:row>236</xdr:row>
      <xdr:rowOff>494238</xdr:rowOff>
    </xdr:to>
    <xdr:grpSp>
      <xdr:nvGrpSpPr>
        <xdr:cNvPr id="638" name="Group 637"/>
        <xdr:cNvGrpSpPr/>
      </xdr:nvGrpSpPr>
      <xdr:grpSpPr>
        <a:xfrm>
          <a:off x="9998652" y="119659111"/>
          <a:ext cx="438150" cy="408513"/>
          <a:chOff x="9989240" y="89214877"/>
          <a:chExt cx="438150" cy="408513"/>
        </a:xfrm>
      </xdr:grpSpPr>
      <xdr:sp macro="" textlink="">
        <xdr:nvSpPr>
          <xdr:cNvPr id="356" name="Oval 355"/>
          <xdr:cNvSpPr/>
        </xdr:nvSpPr>
        <xdr:spPr>
          <a:xfrm>
            <a:off x="9989240" y="89232865"/>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57150</xdr:colOff>
      <xdr:row>236</xdr:row>
      <xdr:rowOff>85725</xdr:rowOff>
    </xdr:from>
    <xdr:to>
      <xdr:col>10</xdr:col>
      <xdr:colOff>495300</xdr:colOff>
      <xdr:row>236</xdr:row>
      <xdr:rowOff>494238</xdr:rowOff>
    </xdr:to>
    <xdr:grpSp>
      <xdr:nvGrpSpPr>
        <xdr:cNvPr id="641" name="Group 640"/>
        <xdr:cNvGrpSpPr/>
      </xdr:nvGrpSpPr>
      <xdr:grpSpPr>
        <a:xfrm>
          <a:off x="10612582" y="119659111"/>
          <a:ext cx="438150" cy="408513"/>
          <a:chOff x="10600911" y="89214877"/>
          <a:chExt cx="438150" cy="408513"/>
        </a:xfrm>
      </xdr:grpSpPr>
      <xdr:sp macro="" textlink="">
        <xdr:nvSpPr>
          <xdr:cNvPr id="357" name="Oval 356"/>
          <xdr:cNvSpPr/>
        </xdr:nvSpPr>
        <xdr:spPr>
          <a:xfrm>
            <a:off x="10600911" y="89232865"/>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57150</xdr:colOff>
      <xdr:row>236</xdr:row>
      <xdr:rowOff>95251</xdr:rowOff>
    </xdr:from>
    <xdr:to>
      <xdr:col>11</xdr:col>
      <xdr:colOff>495300</xdr:colOff>
      <xdr:row>236</xdr:row>
      <xdr:rowOff>494238</xdr:rowOff>
    </xdr:to>
    <xdr:grpSp>
      <xdr:nvGrpSpPr>
        <xdr:cNvPr id="642" name="Group 641"/>
        <xdr:cNvGrpSpPr/>
      </xdr:nvGrpSpPr>
      <xdr:grpSpPr>
        <a:xfrm>
          <a:off x="11149445" y="119668637"/>
          <a:ext cx="438150" cy="398987"/>
          <a:chOff x="11130998" y="89224403"/>
          <a:chExt cx="438150" cy="398987"/>
        </a:xfrm>
      </xdr:grpSpPr>
      <xdr:sp macro="" textlink="">
        <xdr:nvSpPr>
          <xdr:cNvPr id="359" name="Oval 358"/>
          <xdr:cNvSpPr/>
        </xdr:nvSpPr>
        <xdr:spPr>
          <a:xfrm>
            <a:off x="11130998" y="89232865"/>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66675</xdr:colOff>
      <xdr:row>239</xdr:row>
      <xdr:rowOff>85725</xdr:rowOff>
    </xdr:from>
    <xdr:to>
      <xdr:col>9</xdr:col>
      <xdr:colOff>504825</xdr:colOff>
      <xdr:row>239</xdr:row>
      <xdr:rowOff>514350</xdr:rowOff>
    </xdr:to>
    <xdr:grpSp>
      <xdr:nvGrpSpPr>
        <xdr:cNvPr id="655" name="Group 654"/>
        <xdr:cNvGrpSpPr/>
      </xdr:nvGrpSpPr>
      <xdr:grpSpPr>
        <a:xfrm>
          <a:off x="9998652" y="121009930"/>
          <a:ext cx="438150" cy="428625"/>
          <a:chOff x="9989240" y="90564942"/>
          <a:chExt cx="438150" cy="428625"/>
        </a:xfrm>
      </xdr:grpSpPr>
      <xdr:sp macro="" textlink="">
        <xdr:nvSpPr>
          <xdr:cNvPr id="362" name="Oval 361"/>
          <xdr:cNvSpPr/>
        </xdr:nvSpPr>
        <xdr:spPr>
          <a:xfrm>
            <a:off x="9989240" y="90582930"/>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57150</xdr:colOff>
      <xdr:row>239</xdr:row>
      <xdr:rowOff>85725</xdr:rowOff>
    </xdr:from>
    <xdr:to>
      <xdr:col>10</xdr:col>
      <xdr:colOff>495300</xdr:colOff>
      <xdr:row>239</xdr:row>
      <xdr:rowOff>514350</xdr:rowOff>
    </xdr:to>
    <xdr:grpSp>
      <xdr:nvGrpSpPr>
        <xdr:cNvPr id="658" name="Group 657"/>
        <xdr:cNvGrpSpPr/>
      </xdr:nvGrpSpPr>
      <xdr:grpSpPr>
        <a:xfrm>
          <a:off x="10612582" y="121009930"/>
          <a:ext cx="438150" cy="428625"/>
          <a:chOff x="10600911" y="90564942"/>
          <a:chExt cx="438150" cy="428625"/>
        </a:xfrm>
      </xdr:grpSpPr>
      <xdr:sp macro="" textlink="">
        <xdr:nvSpPr>
          <xdr:cNvPr id="363" name="Oval 362"/>
          <xdr:cNvSpPr/>
        </xdr:nvSpPr>
        <xdr:spPr>
          <a:xfrm>
            <a:off x="10600911" y="90582930"/>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57150</xdr:colOff>
      <xdr:row>239</xdr:row>
      <xdr:rowOff>95250</xdr:rowOff>
    </xdr:from>
    <xdr:to>
      <xdr:col>11</xdr:col>
      <xdr:colOff>495300</xdr:colOff>
      <xdr:row>239</xdr:row>
      <xdr:rowOff>523875</xdr:rowOff>
    </xdr:to>
    <xdr:grpSp>
      <xdr:nvGrpSpPr>
        <xdr:cNvPr id="659" name="Group 658"/>
        <xdr:cNvGrpSpPr/>
      </xdr:nvGrpSpPr>
      <xdr:grpSpPr>
        <a:xfrm>
          <a:off x="11149445" y="121019455"/>
          <a:ext cx="438150" cy="428625"/>
          <a:chOff x="11130998" y="90574467"/>
          <a:chExt cx="438150" cy="428625"/>
        </a:xfrm>
      </xdr:grpSpPr>
      <xdr:sp macro="" textlink="">
        <xdr:nvSpPr>
          <xdr:cNvPr id="365" name="Oval 364"/>
          <xdr:cNvSpPr/>
        </xdr:nvSpPr>
        <xdr:spPr>
          <a:xfrm>
            <a:off x="11130998" y="90582930"/>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83239</xdr:colOff>
      <xdr:row>59</xdr:row>
      <xdr:rowOff>76611</xdr:rowOff>
    </xdr:from>
    <xdr:to>
      <xdr:col>9</xdr:col>
      <xdr:colOff>523875</xdr:colOff>
      <xdr:row>59</xdr:row>
      <xdr:rowOff>679171</xdr:rowOff>
    </xdr:to>
    <xdr:grpSp>
      <xdr:nvGrpSpPr>
        <xdr:cNvPr id="331" name="Group 330"/>
        <xdr:cNvGrpSpPr/>
      </xdr:nvGrpSpPr>
      <xdr:grpSpPr>
        <a:xfrm>
          <a:off x="10015216" y="13402952"/>
          <a:ext cx="440636" cy="602560"/>
          <a:chOff x="10005804" y="13171415"/>
          <a:chExt cx="440636" cy="602560"/>
        </a:xfrm>
      </xdr:grpSpPr>
      <xdr:sp macro="" textlink="">
        <xdr:nvSpPr>
          <xdr:cNvPr id="512" name="Oval 511"/>
          <xdr:cNvSpPr/>
        </xdr:nvSpPr>
        <xdr:spPr>
          <a:xfrm>
            <a:off x="10005804" y="13262527"/>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73714</xdr:colOff>
      <xdr:row>59</xdr:row>
      <xdr:rowOff>86136</xdr:rowOff>
    </xdr:from>
    <xdr:to>
      <xdr:col>10</xdr:col>
      <xdr:colOff>504825</xdr:colOff>
      <xdr:row>59</xdr:row>
      <xdr:rowOff>679171</xdr:rowOff>
    </xdr:to>
    <xdr:grpSp>
      <xdr:nvGrpSpPr>
        <xdr:cNvPr id="330" name="Group 329"/>
        <xdr:cNvGrpSpPr/>
      </xdr:nvGrpSpPr>
      <xdr:grpSpPr>
        <a:xfrm>
          <a:off x="10629146" y="13412477"/>
          <a:ext cx="431111" cy="593035"/>
          <a:chOff x="10617475" y="13180940"/>
          <a:chExt cx="431111" cy="593035"/>
        </a:xfrm>
      </xdr:grpSpPr>
      <xdr:sp macro="" textlink="">
        <xdr:nvSpPr>
          <xdr:cNvPr id="515" name="Oval 514"/>
          <xdr:cNvSpPr/>
        </xdr:nvSpPr>
        <xdr:spPr>
          <a:xfrm>
            <a:off x="10617475" y="13254244"/>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73714</xdr:colOff>
      <xdr:row>59</xdr:row>
      <xdr:rowOff>86136</xdr:rowOff>
    </xdr:from>
    <xdr:to>
      <xdr:col>11</xdr:col>
      <xdr:colOff>504825</xdr:colOff>
      <xdr:row>59</xdr:row>
      <xdr:rowOff>679171</xdr:rowOff>
    </xdr:to>
    <xdr:grpSp>
      <xdr:nvGrpSpPr>
        <xdr:cNvPr id="329" name="Group 328"/>
        <xdr:cNvGrpSpPr/>
      </xdr:nvGrpSpPr>
      <xdr:grpSpPr>
        <a:xfrm>
          <a:off x="11166009" y="13412477"/>
          <a:ext cx="431111" cy="593035"/>
          <a:chOff x="11147562" y="13180940"/>
          <a:chExt cx="431111" cy="593035"/>
        </a:xfrm>
      </xdr:grpSpPr>
      <xdr:sp macro="" textlink="">
        <xdr:nvSpPr>
          <xdr:cNvPr id="516" name="Oval 515"/>
          <xdr:cNvSpPr/>
        </xdr:nvSpPr>
        <xdr:spPr>
          <a:xfrm>
            <a:off x="11147562" y="13254244"/>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83239</xdr:colOff>
      <xdr:row>63</xdr:row>
      <xdr:rowOff>133350</xdr:rowOff>
    </xdr:from>
    <xdr:to>
      <xdr:col>9</xdr:col>
      <xdr:colOff>523875</xdr:colOff>
      <xdr:row>63</xdr:row>
      <xdr:rowOff>561975</xdr:rowOff>
    </xdr:to>
    <xdr:grpSp>
      <xdr:nvGrpSpPr>
        <xdr:cNvPr id="42907" name="Group 42906"/>
        <xdr:cNvGrpSpPr/>
      </xdr:nvGrpSpPr>
      <xdr:grpSpPr>
        <a:xfrm>
          <a:off x="10015216" y="18767714"/>
          <a:ext cx="440636" cy="428625"/>
          <a:chOff x="10005804" y="16209893"/>
          <a:chExt cx="440636" cy="428625"/>
        </a:xfrm>
      </xdr:grpSpPr>
      <xdr:sp macro="" textlink="">
        <xdr:nvSpPr>
          <xdr:cNvPr id="535" name="Oval 534"/>
          <xdr:cNvSpPr/>
        </xdr:nvSpPr>
        <xdr:spPr>
          <a:xfrm>
            <a:off x="10005804" y="16235983"/>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73714</xdr:colOff>
      <xdr:row>63</xdr:row>
      <xdr:rowOff>133350</xdr:rowOff>
    </xdr:from>
    <xdr:to>
      <xdr:col>10</xdr:col>
      <xdr:colOff>504825</xdr:colOff>
      <xdr:row>63</xdr:row>
      <xdr:rowOff>561975</xdr:rowOff>
    </xdr:to>
    <xdr:grpSp>
      <xdr:nvGrpSpPr>
        <xdr:cNvPr id="42906" name="Group 42905"/>
        <xdr:cNvGrpSpPr/>
      </xdr:nvGrpSpPr>
      <xdr:grpSpPr>
        <a:xfrm>
          <a:off x="10629146" y="18767714"/>
          <a:ext cx="431111" cy="428625"/>
          <a:chOff x="10617475" y="16209893"/>
          <a:chExt cx="431111" cy="428625"/>
        </a:xfrm>
      </xdr:grpSpPr>
      <xdr:sp macro="" textlink="">
        <xdr:nvSpPr>
          <xdr:cNvPr id="536" name="Oval 535"/>
          <xdr:cNvSpPr/>
        </xdr:nvSpPr>
        <xdr:spPr>
          <a:xfrm>
            <a:off x="10617475" y="16235983"/>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73714</xdr:colOff>
      <xdr:row>63</xdr:row>
      <xdr:rowOff>133350</xdr:rowOff>
    </xdr:from>
    <xdr:to>
      <xdr:col>11</xdr:col>
      <xdr:colOff>504825</xdr:colOff>
      <xdr:row>63</xdr:row>
      <xdr:rowOff>561975</xdr:rowOff>
    </xdr:to>
    <xdr:grpSp>
      <xdr:nvGrpSpPr>
        <xdr:cNvPr id="42905" name="Group 42904"/>
        <xdr:cNvGrpSpPr/>
      </xdr:nvGrpSpPr>
      <xdr:grpSpPr>
        <a:xfrm>
          <a:off x="11166009" y="18767714"/>
          <a:ext cx="431111" cy="428625"/>
          <a:chOff x="11147562" y="16209893"/>
          <a:chExt cx="431111" cy="428625"/>
        </a:xfrm>
      </xdr:grpSpPr>
      <xdr:sp macro="" textlink="">
        <xdr:nvSpPr>
          <xdr:cNvPr id="537" name="Oval 536"/>
          <xdr:cNvSpPr/>
        </xdr:nvSpPr>
        <xdr:spPr>
          <a:xfrm>
            <a:off x="11147562" y="16235983"/>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83240</xdr:colOff>
      <xdr:row>60</xdr:row>
      <xdr:rowOff>67086</xdr:rowOff>
    </xdr:from>
    <xdr:to>
      <xdr:col>9</xdr:col>
      <xdr:colOff>523875</xdr:colOff>
      <xdr:row>60</xdr:row>
      <xdr:rowOff>679171</xdr:rowOff>
    </xdr:to>
    <xdr:grpSp>
      <xdr:nvGrpSpPr>
        <xdr:cNvPr id="326" name="Group 325"/>
        <xdr:cNvGrpSpPr/>
      </xdr:nvGrpSpPr>
      <xdr:grpSpPr>
        <a:xfrm>
          <a:off x="10015217" y="16467404"/>
          <a:ext cx="440635" cy="612085"/>
          <a:chOff x="10005805" y="13907325"/>
          <a:chExt cx="440635" cy="612085"/>
        </a:xfrm>
      </xdr:grpSpPr>
      <xdr:sp macro="" textlink="">
        <xdr:nvSpPr>
          <xdr:cNvPr id="538" name="Oval 537"/>
          <xdr:cNvSpPr/>
        </xdr:nvSpPr>
        <xdr:spPr>
          <a:xfrm>
            <a:off x="10005805" y="14007963"/>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65434</xdr:colOff>
      <xdr:row>60</xdr:row>
      <xdr:rowOff>76611</xdr:rowOff>
    </xdr:from>
    <xdr:to>
      <xdr:col>10</xdr:col>
      <xdr:colOff>523875</xdr:colOff>
      <xdr:row>60</xdr:row>
      <xdr:rowOff>679171</xdr:rowOff>
    </xdr:to>
    <xdr:grpSp>
      <xdr:nvGrpSpPr>
        <xdr:cNvPr id="327" name="Group 326"/>
        <xdr:cNvGrpSpPr/>
      </xdr:nvGrpSpPr>
      <xdr:grpSpPr>
        <a:xfrm>
          <a:off x="10620866" y="16476929"/>
          <a:ext cx="458441" cy="602560"/>
          <a:chOff x="10609195" y="13916850"/>
          <a:chExt cx="458441" cy="602560"/>
        </a:xfrm>
      </xdr:grpSpPr>
      <xdr:sp macro="" textlink="">
        <xdr:nvSpPr>
          <xdr:cNvPr id="539" name="Oval 538"/>
          <xdr:cNvSpPr/>
        </xdr:nvSpPr>
        <xdr:spPr>
          <a:xfrm>
            <a:off x="10609195" y="14007962"/>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73714</xdr:colOff>
      <xdr:row>60</xdr:row>
      <xdr:rowOff>76611</xdr:rowOff>
    </xdr:from>
    <xdr:to>
      <xdr:col>11</xdr:col>
      <xdr:colOff>504825</xdr:colOff>
      <xdr:row>60</xdr:row>
      <xdr:rowOff>679171</xdr:rowOff>
    </xdr:to>
    <xdr:grpSp>
      <xdr:nvGrpSpPr>
        <xdr:cNvPr id="328" name="Group 327"/>
        <xdr:cNvGrpSpPr/>
      </xdr:nvGrpSpPr>
      <xdr:grpSpPr>
        <a:xfrm>
          <a:off x="11166009" y="16476929"/>
          <a:ext cx="431111" cy="602560"/>
          <a:chOff x="11147562" y="13916850"/>
          <a:chExt cx="431111" cy="602560"/>
        </a:xfrm>
      </xdr:grpSpPr>
      <xdr:sp macro="" textlink="">
        <xdr:nvSpPr>
          <xdr:cNvPr id="540" name="Oval 539"/>
          <xdr:cNvSpPr/>
        </xdr:nvSpPr>
        <xdr:spPr>
          <a:xfrm>
            <a:off x="11147562" y="13999679"/>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83239</xdr:colOff>
      <xdr:row>61</xdr:row>
      <xdr:rowOff>50520</xdr:rowOff>
    </xdr:from>
    <xdr:to>
      <xdr:col>9</xdr:col>
      <xdr:colOff>523875</xdr:colOff>
      <xdr:row>61</xdr:row>
      <xdr:rowOff>662604</xdr:rowOff>
    </xdr:to>
    <xdr:grpSp>
      <xdr:nvGrpSpPr>
        <xdr:cNvPr id="323" name="Group 322"/>
        <xdr:cNvGrpSpPr/>
      </xdr:nvGrpSpPr>
      <xdr:grpSpPr>
        <a:xfrm>
          <a:off x="10015216" y="17195520"/>
          <a:ext cx="440636" cy="612084"/>
          <a:chOff x="10005804" y="14636194"/>
          <a:chExt cx="440636" cy="612084"/>
        </a:xfrm>
      </xdr:grpSpPr>
      <xdr:sp macro="" textlink="">
        <xdr:nvSpPr>
          <xdr:cNvPr id="541" name="Oval 540"/>
          <xdr:cNvSpPr/>
        </xdr:nvSpPr>
        <xdr:spPr>
          <a:xfrm>
            <a:off x="10005804" y="14745114"/>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73714</xdr:colOff>
      <xdr:row>61</xdr:row>
      <xdr:rowOff>50520</xdr:rowOff>
    </xdr:from>
    <xdr:to>
      <xdr:col>10</xdr:col>
      <xdr:colOff>504825</xdr:colOff>
      <xdr:row>61</xdr:row>
      <xdr:rowOff>662604</xdr:rowOff>
    </xdr:to>
    <xdr:grpSp>
      <xdr:nvGrpSpPr>
        <xdr:cNvPr id="322" name="Group 321"/>
        <xdr:cNvGrpSpPr/>
      </xdr:nvGrpSpPr>
      <xdr:grpSpPr>
        <a:xfrm>
          <a:off x="10629146" y="17195520"/>
          <a:ext cx="431111" cy="612084"/>
          <a:chOff x="10617475" y="14636194"/>
          <a:chExt cx="431111" cy="612084"/>
        </a:xfrm>
      </xdr:grpSpPr>
      <xdr:sp macro="" textlink="">
        <xdr:nvSpPr>
          <xdr:cNvPr id="542" name="Oval 541"/>
          <xdr:cNvSpPr/>
        </xdr:nvSpPr>
        <xdr:spPr>
          <a:xfrm>
            <a:off x="10617475" y="14745114"/>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73714</xdr:colOff>
      <xdr:row>61</xdr:row>
      <xdr:rowOff>60045</xdr:rowOff>
    </xdr:from>
    <xdr:to>
      <xdr:col>11</xdr:col>
      <xdr:colOff>504825</xdr:colOff>
      <xdr:row>61</xdr:row>
      <xdr:rowOff>662604</xdr:rowOff>
    </xdr:to>
    <xdr:grpSp>
      <xdr:nvGrpSpPr>
        <xdr:cNvPr id="321" name="Group 320"/>
        <xdr:cNvGrpSpPr/>
      </xdr:nvGrpSpPr>
      <xdr:grpSpPr>
        <a:xfrm>
          <a:off x="11166009" y="17205045"/>
          <a:ext cx="431111" cy="602559"/>
          <a:chOff x="11147562" y="14645719"/>
          <a:chExt cx="431111" cy="602559"/>
        </a:xfrm>
      </xdr:grpSpPr>
      <xdr:sp macro="" textlink="">
        <xdr:nvSpPr>
          <xdr:cNvPr id="543" name="Oval 542"/>
          <xdr:cNvSpPr/>
        </xdr:nvSpPr>
        <xdr:spPr>
          <a:xfrm>
            <a:off x="11147562" y="14745114"/>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83239</xdr:colOff>
      <xdr:row>62</xdr:row>
      <xdr:rowOff>142875</xdr:rowOff>
    </xdr:from>
    <xdr:to>
      <xdr:col>9</xdr:col>
      <xdr:colOff>523875</xdr:colOff>
      <xdr:row>62</xdr:row>
      <xdr:rowOff>571500</xdr:rowOff>
    </xdr:to>
    <xdr:grpSp>
      <xdr:nvGrpSpPr>
        <xdr:cNvPr id="42910" name="Group 42909"/>
        <xdr:cNvGrpSpPr/>
      </xdr:nvGrpSpPr>
      <xdr:grpSpPr>
        <a:xfrm>
          <a:off x="10015216" y="18032557"/>
          <a:ext cx="440636" cy="428625"/>
          <a:chOff x="10005804" y="15473984"/>
          <a:chExt cx="440636" cy="428625"/>
        </a:xfrm>
      </xdr:grpSpPr>
      <xdr:sp macro="" textlink="">
        <xdr:nvSpPr>
          <xdr:cNvPr id="547" name="Oval 546"/>
          <xdr:cNvSpPr/>
        </xdr:nvSpPr>
        <xdr:spPr>
          <a:xfrm>
            <a:off x="10005804" y="15500074"/>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73714</xdr:colOff>
      <xdr:row>62</xdr:row>
      <xdr:rowOff>152400</xdr:rowOff>
    </xdr:from>
    <xdr:to>
      <xdr:col>10</xdr:col>
      <xdr:colOff>504825</xdr:colOff>
      <xdr:row>62</xdr:row>
      <xdr:rowOff>581025</xdr:rowOff>
    </xdr:to>
    <xdr:grpSp>
      <xdr:nvGrpSpPr>
        <xdr:cNvPr id="42911" name="Group 42910"/>
        <xdr:cNvGrpSpPr/>
      </xdr:nvGrpSpPr>
      <xdr:grpSpPr>
        <a:xfrm>
          <a:off x="10629146" y="18042082"/>
          <a:ext cx="431111" cy="428625"/>
          <a:chOff x="10617475" y="15483509"/>
          <a:chExt cx="431111" cy="428625"/>
        </a:xfrm>
      </xdr:grpSpPr>
      <xdr:sp macro="" textlink="">
        <xdr:nvSpPr>
          <xdr:cNvPr id="549" name="Oval 548"/>
          <xdr:cNvSpPr/>
        </xdr:nvSpPr>
        <xdr:spPr>
          <a:xfrm>
            <a:off x="10617475" y="15500074"/>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73714</xdr:colOff>
      <xdr:row>62</xdr:row>
      <xdr:rowOff>152400</xdr:rowOff>
    </xdr:from>
    <xdr:to>
      <xdr:col>11</xdr:col>
      <xdr:colOff>504825</xdr:colOff>
      <xdr:row>62</xdr:row>
      <xdr:rowOff>581025</xdr:rowOff>
    </xdr:to>
    <xdr:grpSp>
      <xdr:nvGrpSpPr>
        <xdr:cNvPr id="320" name="Group 319"/>
        <xdr:cNvGrpSpPr/>
      </xdr:nvGrpSpPr>
      <xdr:grpSpPr>
        <a:xfrm>
          <a:off x="11166009" y="18042082"/>
          <a:ext cx="431111" cy="428625"/>
          <a:chOff x="11147562" y="15483509"/>
          <a:chExt cx="431111" cy="428625"/>
        </a:xfrm>
      </xdr:grpSpPr>
      <xdr:sp macro="" textlink="">
        <xdr:nvSpPr>
          <xdr:cNvPr id="550" name="Oval 549"/>
          <xdr:cNvSpPr/>
        </xdr:nvSpPr>
        <xdr:spPr>
          <a:xfrm>
            <a:off x="11147562" y="15500074"/>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73714</xdr:colOff>
      <xdr:row>65</xdr:row>
      <xdr:rowOff>74127</xdr:rowOff>
    </xdr:from>
    <xdr:to>
      <xdr:col>9</xdr:col>
      <xdr:colOff>504825</xdr:colOff>
      <xdr:row>65</xdr:row>
      <xdr:rowOff>621193</xdr:rowOff>
    </xdr:to>
    <xdr:grpSp>
      <xdr:nvGrpSpPr>
        <xdr:cNvPr id="42902" name="Group 42901"/>
        <xdr:cNvGrpSpPr/>
      </xdr:nvGrpSpPr>
      <xdr:grpSpPr>
        <a:xfrm>
          <a:off x="10005691" y="19643672"/>
          <a:ext cx="431111" cy="547066"/>
          <a:chOff x="9996279" y="17111453"/>
          <a:chExt cx="431111" cy="547066"/>
        </a:xfrm>
      </xdr:grpSpPr>
      <xdr:sp macro="" textlink="">
        <xdr:nvSpPr>
          <xdr:cNvPr id="553" name="Oval 552"/>
          <xdr:cNvSpPr/>
        </xdr:nvSpPr>
        <xdr:spPr>
          <a:xfrm>
            <a:off x="9996279" y="17177716"/>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64189</xdr:colOff>
      <xdr:row>65</xdr:row>
      <xdr:rowOff>74127</xdr:rowOff>
    </xdr:from>
    <xdr:to>
      <xdr:col>10</xdr:col>
      <xdr:colOff>504825</xdr:colOff>
      <xdr:row>65</xdr:row>
      <xdr:rowOff>621193</xdr:rowOff>
    </xdr:to>
    <xdr:grpSp>
      <xdr:nvGrpSpPr>
        <xdr:cNvPr id="42903" name="Group 42902"/>
        <xdr:cNvGrpSpPr/>
      </xdr:nvGrpSpPr>
      <xdr:grpSpPr>
        <a:xfrm>
          <a:off x="10619621" y="19643672"/>
          <a:ext cx="440636" cy="547066"/>
          <a:chOff x="10607950" y="17111453"/>
          <a:chExt cx="440636" cy="547066"/>
        </a:xfrm>
      </xdr:grpSpPr>
      <xdr:sp macro="" textlink="">
        <xdr:nvSpPr>
          <xdr:cNvPr id="554" name="Oval 553"/>
          <xdr:cNvSpPr/>
        </xdr:nvSpPr>
        <xdr:spPr>
          <a:xfrm>
            <a:off x="10607950" y="17187241"/>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73714</xdr:colOff>
      <xdr:row>65</xdr:row>
      <xdr:rowOff>74127</xdr:rowOff>
    </xdr:from>
    <xdr:to>
      <xdr:col>11</xdr:col>
      <xdr:colOff>504825</xdr:colOff>
      <xdr:row>65</xdr:row>
      <xdr:rowOff>621193</xdr:rowOff>
    </xdr:to>
    <xdr:grpSp>
      <xdr:nvGrpSpPr>
        <xdr:cNvPr id="42904" name="Group 42903"/>
        <xdr:cNvGrpSpPr/>
      </xdr:nvGrpSpPr>
      <xdr:grpSpPr>
        <a:xfrm>
          <a:off x="11166009" y="19643672"/>
          <a:ext cx="431111" cy="547066"/>
          <a:chOff x="11147562" y="17111453"/>
          <a:chExt cx="431111" cy="547066"/>
        </a:xfrm>
      </xdr:grpSpPr>
      <xdr:sp macro="" textlink="">
        <xdr:nvSpPr>
          <xdr:cNvPr id="555" name="Oval 554"/>
          <xdr:cNvSpPr/>
        </xdr:nvSpPr>
        <xdr:spPr>
          <a:xfrm>
            <a:off x="11147562" y="17187241"/>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83239</xdr:colOff>
      <xdr:row>66</xdr:row>
      <xdr:rowOff>133350</xdr:rowOff>
    </xdr:from>
    <xdr:to>
      <xdr:col>9</xdr:col>
      <xdr:colOff>523875</xdr:colOff>
      <xdr:row>66</xdr:row>
      <xdr:rowOff>561975</xdr:rowOff>
    </xdr:to>
    <xdr:grpSp>
      <xdr:nvGrpSpPr>
        <xdr:cNvPr id="42899" name="Group 42898"/>
        <xdr:cNvGrpSpPr/>
      </xdr:nvGrpSpPr>
      <xdr:grpSpPr>
        <a:xfrm>
          <a:off x="10015216" y="20854555"/>
          <a:ext cx="440636" cy="428625"/>
          <a:chOff x="10005804" y="17841567"/>
          <a:chExt cx="440636" cy="428625"/>
        </a:xfrm>
      </xdr:grpSpPr>
      <xdr:sp macro="" textlink="">
        <xdr:nvSpPr>
          <xdr:cNvPr id="559" name="Oval 558"/>
          <xdr:cNvSpPr/>
        </xdr:nvSpPr>
        <xdr:spPr>
          <a:xfrm>
            <a:off x="10005804" y="17867657"/>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73714</xdr:colOff>
      <xdr:row>66</xdr:row>
      <xdr:rowOff>133350</xdr:rowOff>
    </xdr:from>
    <xdr:to>
      <xdr:col>10</xdr:col>
      <xdr:colOff>504825</xdr:colOff>
      <xdr:row>66</xdr:row>
      <xdr:rowOff>561975</xdr:rowOff>
    </xdr:to>
    <xdr:grpSp>
      <xdr:nvGrpSpPr>
        <xdr:cNvPr id="42898" name="Group 42897"/>
        <xdr:cNvGrpSpPr/>
      </xdr:nvGrpSpPr>
      <xdr:grpSpPr>
        <a:xfrm>
          <a:off x="10629146" y="20854555"/>
          <a:ext cx="431111" cy="428625"/>
          <a:chOff x="10617475" y="17841567"/>
          <a:chExt cx="431111" cy="428625"/>
        </a:xfrm>
      </xdr:grpSpPr>
      <xdr:sp macro="" textlink="">
        <xdr:nvSpPr>
          <xdr:cNvPr id="561" name="Oval 560"/>
          <xdr:cNvSpPr/>
        </xdr:nvSpPr>
        <xdr:spPr>
          <a:xfrm>
            <a:off x="10617475" y="17867657"/>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73714</xdr:colOff>
      <xdr:row>66</xdr:row>
      <xdr:rowOff>142875</xdr:rowOff>
    </xdr:from>
    <xdr:to>
      <xdr:col>11</xdr:col>
      <xdr:colOff>523875</xdr:colOff>
      <xdr:row>66</xdr:row>
      <xdr:rowOff>571500</xdr:rowOff>
    </xdr:to>
    <xdr:grpSp>
      <xdr:nvGrpSpPr>
        <xdr:cNvPr id="42897" name="Group 42896"/>
        <xdr:cNvGrpSpPr/>
      </xdr:nvGrpSpPr>
      <xdr:grpSpPr>
        <a:xfrm>
          <a:off x="11166009" y="20864080"/>
          <a:ext cx="450161" cy="428625"/>
          <a:chOff x="11147562" y="17851092"/>
          <a:chExt cx="450161" cy="428625"/>
        </a:xfrm>
      </xdr:grpSpPr>
      <xdr:sp macro="" textlink="">
        <xdr:nvSpPr>
          <xdr:cNvPr id="562" name="Oval 561"/>
          <xdr:cNvSpPr/>
        </xdr:nvSpPr>
        <xdr:spPr>
          <a:xfrm>
            <a:off x="11147562" y="17867657"/>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83239</xdr:colOff>
      <xdr:row>67</xdr:row>
      <xdr:rowOff>116366</xdr:rowOff>
    </xdr:from>
    <xdr:to>
      <xdr:col>9</xdr:col>
      <xdr:colOff>523875</xdr:colOff>
      <xdr:row>67</xdr:row>
      <xdr:rowOff>853104</xdr:rowOff>
    </xdr:to>
    <xdr:grpSp>
      <xdr:nvGrpSpPr>
        <xdr:cNvPr id="42894" name="Group 42893"/>
        <xdr:cNvGrpSpPr/>
      </xdr:nvGrpSpPr>
      <xdr:grpSpPr>
        <a:xfrm>
          <a:off x="10015216" y="21478343"/>
          <a:ext cx="440636" cy="736738"/>
          <a:chOff x="10005804" y="18462344"/>
          <a:chExt cx="440636" cy="736738"/>
        </a:xfrm>
      </xdr:grpSpPr>
      <xdr:sp macro="" textlink="">
        <xdr:nvSpPr>
          <xdr:cNvPr id="565" name="Oval 564"/>
          <xdr:cNvSpPr/>
        </xdr:nvSpPr>
        <xdr:spPr>
          <a:xfrm>
            <a:off x="10005804" y="18629243"/>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73714</xdr:colOff>
      <xdr:row>67</xdr:row>
      <xdr:rowOff>125891</xdr:rowOff>
    </xdr:from>
    <xdr:to>
      <xdr:col>10</xdr:col>
      <xdr:colOff>504825</xdr:colOff>
      <xdr:row>67</xdr:row>
      <xdr:rowOff>853104</xdr:rowOff>
    </xdr:to>
    <xdr:grpSp>
      <xdr:nvGrpSpPr>
        <xdr:cNvPr id="42895" name="Group 42894"/>
        <xdr:cNvGrpSpPr/>
      </xdr:nvGrpSpPr>
      <xdr:grpSpPr>
        <a:xfrm>
          <a:off x="10629146" y="21487868"/>
          <a:ext cx="431111" cy="727213"/>
          <a:chOff x="10617475" y="18471869"/>
          <a:chExt cx="431111" cy="727213"/>
        </a:xfrm>
      </xdr:grpSpPr>
      <xdr:sp macro="" textlink="">
        <xdr:nvSpPr>
          <xdr:cNvPr id="567" name="Oval 566"/>
          <xdr:cNvSpPr/>
        </xdr:nvSpPr>
        <xdr:spPr>
          <a:xfrm>
            <a:off x="10617475" y="18629243"/>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73714</xdr:colOff>
      <xdr:row>67</xdr:row>
      <xdr:rowOff>125891</xdr:rowOff>
    </xdr:from>
    <xdr:to>
      <xdr:col>11</xdr:col>
      <xdr:colOff>523875</xdr:colOff>
      <xdr:row>67</xdr:row>
      <xdr:rowOff>853104</xdr:rowOff>
    </xdr:to>
    <xdr:grpSp>
      <xdr:nvGrpSpPr>
        <xdr:cNvPr id="42896" name="Group 42895"/>
        <xdr:cNvGrpSpPr/>
      </xdr:nvGrpSpPr>
      <xdr:grpSpPr>
        <a:xfrm>
          <a:off x="11166009" y="21487868"/>
          <a:ext cx="450161" cy="727213"/>
          <a:chOff x="11147562" y="18471869"/>
          <a:chExt cx="450161" cy="727213"/>
        </a:xfrm>
      </xdr:grpSpPr>
      <xdr:sp macro="" textlink="">
        <xdr:nvSpPr>
          <xdr:cNvPr id="568" name="Oval 567"/>
          <xdr:cNvSpPr/>
        </xdr:nvSpPr>
        <xdr:spPr>
          <a:xfrm>
            <a:off x="11147562" y="18629243"/>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83240</xdr:colOff>
      <xdr:row>72</xdr:row>
      <xdr:rowOff>97734</xdr:rowOff>
    </xdr:from>
    <xdr:to>
      <xdr:col>9</xdr:col>
      <xdr:colOff>515592</xdr:colOff>
      <xdr:row>72</xdr:row>
      <xdr:rowOff>571499</xdr:rowOff>
    </xdr:to>
    <xdr:grpSp>
      <xdr:nvGrpSpPr>
        <xdr:cNvPr id="42889" name="Group 42888"/>
        <xdr:cNvGrpSpPr/>
      </xdr:nvGrpSpPr>
      <xdr:grpSpPr>
        <a:xfrm>
          <a:off x="10015217" y="24195984"/>
          <a:ext cx="432352" cy="473765"/>
          <a:chOff x="10005805" y="20564060"/>
          <a:chExt cx="432352" cy="473765"/>
        </a:xfrm>
      </xdr:grpSpPr>
      <xdr:sp macro="" textlink="">
        <xdr:nvSpPr>
          <xdr:cNvPr id="571" name="Oval 570"/>
          <xdr:cNvSpPr/>
        </xdr:nvSpPr>
        <xdr:spPr>
          <a:xfrm>
            <a:off x="10005805" y="20600918"/>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73715</xdr:colOff>
      <xdr:row>72</xdr:row>
      <xdr:rowOff>97734</xdr:rowOff>
    </xdr:from>
    <xdr:to>
      <xdr:col>10</xdr:col>
      <xdr:colOff>515592</xdr:colOff>
      <xdr:row>72</xdr:row>
      <xdr:rowOff>571499</xdr:rowOff>
    </xdr:to>
    <xdr:grpSp>
      <xdr:nvGrpSpPr>
        <xdr:cNvPr id="42891" name="Group 42890"/>
        <xdr:cNvGrpSpPr/>
      </xdr:nvGrpSpPr>
      <xdr:grpSpPr>
        <a:xfrm>
          <a:off x="10629147" y="24195984"/>
          <a:ext cx="441877" cy="473765"/>
          <a:chOff x="10617476" y="20564060"/>
          <a:chExt cx="441877" cy="473765"/>
        </a:xfrm>
      </xdr:grpSpPr>
      <xdr:sp macro="" textlink="">
        <xdr:nvSpPr>
          <xdr:cNvPr id="573" name="Oval 572"/>
          <xdr:cNvSpPr/>
        </xdr:nvSpPr>
        <xdr:spPr>
          <a:xfrm>
            <a:off x="10617476" y="20600918"/>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73715</xdr:colOff>
      <xdr:row>72</xdr:row>
      <xdr:rowOff>107259</xdr:rowOff>
    </xdr:from>
    <xdr:to>
      <xdr:col>11</xdr:col>
      <xdr:colOff>515592</xdr:colOff>
      <xdr:row>72</xdr:row>
      <xdr:rowOff>571499</xdr:rowOff>
    </xdr:to>
    <xdr:grpSp>
      <xdr:nvGrpSpPr>
        <xdr:cNvPr id="42892" name="Group 42891"/>
        <xdr:cNvGrpSpPr/>
      </xdr:nvGrpSpPr>
      <xdr:grpSpPr>
        <a:xfrm>
          <a:off x="11166010" y="24205509"/>
          <a:ext cx="441877" cy="464240"/>
          <a:chOff x="11147563" y="20573585"/>
          <a:chExt cx="441877" cy="464240"/>
        </a:xfrm>
      </xdr:grpSpPr>
      <xdr:sp macro="" textlink="">
        <xdr:nvSpPr>
          <xdr:cNvPr id="574" name="Oval 573"/>
          <xdr:cNvSpPr/>
        </xdr:nvSpPr>
        <xdr:spPr>
          <a:xfrm>
            <a:off x="11147563" y="20600918"/>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83240</xdr:colOff>
      <xdr:row>73</xdr:row>
      <xdr:rowOff>97734</xdr:rowOff>
    </xdr:from>
    <xdr:to>
      <xdr:col>9</xdr:col>
      <xdr:colOff>523875</xdr:colOff>
      <xdr:row>73</xdr:row>
      <xdr:rowOff>571499</xdr:rowOff>
    </xdr:to>
    <xdr:grpSp>
      <xdr:nvGrpSpPr>
        <xdr:cNvPr id="42888" name="Group 42887"/>
        <xdr:cNvGrpSpPr/>
      </xdr:nvGrpSpPr>
      <xdr:grpSpPr>
        <a:xfrm>
          <a:off x="10015217" y="26170257"/>
          <a:ext cx="440635" cy="473765"/>
          <a:chOff x="10005805" y="21152125"/>
          <a:chExt cx="440635" cy="473765"/>
        </a:xfrm>
      </xdr:grpSpPr>
      <xdr:sp macro="" textlink="">
        <xdr:nvSpPr>
          <xdr:cNvPr id="577" name="Oval 576"/>
          <xdr:cNvSpPr/>
        </xdr:nvSpPr>
        <xdr:spPr>
          <a:xfrm>
            <a:off x="10005805" y="21188983"/>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73715</xdr:colOff>
      <xdr:row>73</xdr:row>
      <xdr:rowOff>97734</xdr:rowOff>
    </xdr:from>
    <xdr:to>
      <xdr:col>10</xdr:col>
      <xdr:colOff>515592</xdr:colOff>
      <xdr:row>73</xdr:row>
      <xdr:rowOff>571499</xdr:rowOff>
    </xdr:to>
    <xdr:grpSp>
      <xdr:nvGrpSpPr>
        <xdr:cNvPr id="42886" name="Group 42885"/>
        <xdr:cNvGrpSpPr/>
      </xdr:nvGrpSpPr>
      <xdr:grpSpPr>
        <a:xfrm>
          <a:off x="10629147" y="26170257"/>
          <a:ext cx="441877" cy="473765"/>
          <a:chOff x="10617476" y="21152125"/>
          <a:chExt cx="441877" cy="473765"/>
        </a:xfrm>
      </xdr:grpSpPr>
      <xdr:sp macro="" textlink="">
        <xdr:nvSpPr>
          <xdr:cNvPr id="579" name="Oval 578"/>
          <xdr:cNvSpPr/>
        </xdr:nvSpPr>
        <xdr:spPr>
          <a:xfrm>
            <a:off x="10617476" y="21188983"/>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73715</xdr:colOff>
      <xdr:row>73</xdr:row>
      <xdr:rowOff>115542</xdr:rowOff>
    </xdr:from>
    <xdr:to>
      <xdr:col>11</xdr:col>
      <xdr:colOff>515592</xdr:colOff>
      <xdr:row>73</xdr:row>
      <xdr:rowOff>579782</xdr:rowOff>
    </xdr:to>
    <xdr:grpSp>
      <xdr:nvGrpSpPr>
        <xdr:cNvPr id="42882" name="Group 42881"/>
        <xdr:cNvGrpSpPr/>
      </xdr:nvGrpSpPr>
      <xdr:grpSpPr>
        <a:xfrm>
          <a:off x="11166010" y="26188065"/>
          <a:ext cx="441877" cy="464240"/>
          <a:chOff x="11147563" y="21169933"/>
          <a:chExt cx="441877" cy="464240"/>
        </a:xfrm>
      </xdr:grpSpPr>
      <xdr:sp macro="" textlink="">
        <xdr:nvSpPr>
          <xdr:cNvPr id="580" name="Oval 579"/>
          <xdr:cNvSpPr/>
        </xdr:nvSpPr>
        <xdr:spPr>
          <a:xfrm>
            <a:off x="11147563" y="21188983"/>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83240</xdr:colOff>
      <xdr:row>74</xdr:row>
      <xdr:rowOff>97734</xdr:rowOff>
    </xdr:from>
    <xdr:to>
      <xdr:col>9</xdr:col>
      <xdr:colOff>523875</xdr:colOff>
      <xdr:row>74</xdr:row>
      <xdr:rowOff>571499</xdr:rowOff>
    </xdr:to>
    <xdr:grpSp>
      <xdr:nvGrpSpPr>
        <xdr:cNvPr id="42783" name="Group 42782"/>
        <xdr:cNvGrpSpPr/>
      </xdr:nvGrpSpPr>
      <xdr:grpSpPr>
        <a:xfrm>
          <a:off x="10015217" y="27373870"/>
          <a:ext cx="440635" cy="473765"/>
          <a:chOff x="10005805" y="21740191"/>
          <a:chExt cx="440635" cy="473765"/>
        </a:xfrm>
      </xdr:grpSpPr>
      <xdr:sp macro="" textlink="">
        <xdr:nvSpPr>
          <xdr:cNvPr id="583" name="Oval 582"/>
          <xdr:cNvSpPr/>
        </xdr:nvSpPr>
        <xdr:spPr>
          <a:xfrm>
            <a:off x="10005805" y="21777049"/>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73715</xdr:colOff>
      <xdr:row>74</xdr:row>
      <xdr:rowOff>97734</xdr:rowOff>
    </xdr:from>
    <xdr:to>
      <xdr:col>10</xdr:col>
      <xdr:colOff>515592</xdr:colOff>
      <xdr:row>74</xdr:row>
      <xdr:rowOff>571499</xdr:rowOff>
    </xdr:to>
    <xdr:grpSp>
      <xdr:nvGrpSpPr>
        <xdr:cNvPr id="42880" name="Group 42879"/>
        <xdr:cNvGrpSpPr/>
      </xdr:nvGrpSpPr>
      <xdr:grpSpPr>
        <a:xfrm>
          <a:off x="10629147" y="27373870"/>
          <a:ext cx="441877" cy="473765"/>
          <a:chOff x="10617476" y="21740191"/>
          <a:chExt cx="441877" cy="473765"/>
        </a:xfrm>
      </xdr:grpSpPr>
      <xdr:sp macro="" textlink="">
        <xdr:nvSpPr>
          <xdr:cNvPr id="585" name="Oval 584"/>
          <xdr:cNvSpPr/>
        </xdr:nvSpPr>
        <xdr:spPr>
          <a:xfrm>
            <a:off x="10617476" y="21777049"/>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73715</xdr:colOff>
      <xdr:row>74</xdr:row>
      <xdr:rowOff>106017</xdr:rowOff>
    </xdr:from>
    <xdr:to>
      <xdr:col>11</xdr:col>
      <xdr:colOff>523875</xdr:colOff>
      <xdr:row>74</xdr:row>
      <xdr:rowOff>579782</xdr:rowOff>
    </xdr:to>
    <xdr:grpSp>
      <xdr:nvGrpSpPr>
        <xdr:cNvPr id="42881" name="Group 42880"/>
        <xdr:cNvGrpSpPr/>
      </xdr:nvGrpSpPr>
      <xdr:grpSpPr>
        <a:xfrm>
          <a:off x="11166010" y="27382153"/>
          <a:ext cx="450160" cy="473765"/>
          <a:chOff x="11147563" y="21748474"/>
          <a:chExt cx="450160" cy="473765"/>
        </a:xfrm>
      </xdr:grpSpPr>
      <xdr:sp macro="" textlink="">
        <xdr:nvSpPr>
          <xdr:cNvPr id="586" name="Oval 585"/>
          <xdr:cNvSpPr/>
        </xdr:nvSpPr>
        <xdr:spPr>
          <a:xfrm>
            <a:off x="11147563" y="21777049"/>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83240</xdr:colOff>
      <xdr:row>75</xdr:row>
      <xdr:rowOff>114300</xdr:rowOff>
    </xdr:from>
    <xdr:to>
      <xdr:col>9</xdr:col>
      <xdr:colOff>523875</xdr:colOff>
      <xdr:row>75</xdr:row>
      <xdr:rowOff>542925</xdr:rowOff>
    </xdr:to>
    <xdr:grpSp>
      <xdr:nvGrpSpPr>
        <xdr:cNvPr id="42762" name="Group 42761"/>
        <xdr:cNvGrpSpPr/>
      </xdr:nvGrpSpPr>
      <xdr:grpSpPr>
        <a:xfrm>
          <a:off x="10015217" y="28741255"/>
          <a:ext cx="440635" cy="428625"/>
          <a:chOff x="10005805" y="22344822"/>
          <a:chExt cx="440635" cy="428625"/>
        </a:xfrm>
      </xdr:grpSpPr>
      <xdr:sp macro="" textlink="">
        <xdr:nvSpPr>
          <xdr:cNvPr id="589" name="Oval 588"/>
          <xdr:cNvSpPr/>
        </xdr:nvSpPr>
        <xdr:spPr>
          <a:xfrm>
            <a:off x="10005805" y="22365114"/>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73715</xdr:colOff>
      <xdr:row>75</xdr:row>
      <xdr:rowOff>114300</xdr:rowOff>
    </xdr:from>
    <xdr:to>
      <xdr:col>10</xdr:col>
      <xdr:colOff>523875</xdr:colOff>
      <xdr:row>75</xdr:row>
      <xdr:rowOff>542925</xdr:rowOff>
    </xdr:to>
    <xdr:grpSp>
      <xdr:nvGrpSpPr>
        <xdr:cNvPr id="42759" name="Group 42758"/>
        <xdr:cNvGrpSpPr/>
      </xdr:nvGrpSpPr>
      <xdr:grpSpPr>
        <a:xfrm>
          <a:off x="10629147" y="28741255"/>
          <a:ext cx="450160" cy="428625"/>
          <a:chOff x="10617476" y="22344822"/>
          <a:chExt cx="450160" cy="428625"/>
        </a:xfrm>
      </xdr:grpSpPr>
      <xdr:sp macro="" textlink="">
        <xdr:nvSpPr>
          <xdr:cNvPr id="591" name="Oval 590"/>
          <xdr:cNvSpPr/>
        </xdr:nvSpPr>
        <xdr:spPr>
          <a:xfrm>
            <a:off x="10617476" y="22365114"/>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73715</xdr:colOff>
      <xdr:row>75</xdr:row>
      <xdr:rowOff>123825</xdr:rowOff>
    </xdr:from>
    <xdr:to>
      <xdr:col>11</xdr:col>
      <xdr:colOff>523875</xdr:colOff>
      <xdr:row>75</xdr:row>
      <xdr:rowOff>552450</xdr:rowOff>
    </xdr:to>
    <xdr:grpSp>
      <xdr:nvGrpSpPr>
        <xdr:cNvPr id="42758" name="Group 42757"/>
        <xdr:cNvGrpSpPr/>
      </xdr:nvGrpSpPr>
      <xdr:grpSpPr>
        <a:xfrm>
          <a:off x="11166010" y="28750780"/>
          <a:ext cx="450160" cy="428625"/>
          <a:chOff x="11147563" y="22354347"/>
          <a:chExt cx="450160" cy="428625"/>
        </a:xfrm>
      </xdr:grpSpPr>
      <xdr:sp macro="" textlink="">
        <xdr:nvSpPr>
          <xdr:cNvPr id="592" name="Oval 591"/>
          <xdr:cNvSpPr/>
        </xdr:nvSpPr>
        <xdr:spPr>
          <a:xfrm>
            <a:off x="11147563" y="22365114"/>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83240</xdr:colOff>
      <xdr:row>76</xdr:row>
      <xdr:rowOff>114300</xdr:rowOff>
    </xdr:from>
    <xdr:to>
      <xdr:col>9</xdr:col>
      <xdr:colOff>523875</xdr:colOff>
      <xdr:row>76</xdr:row>
      <xdr:rowOff>542925</xdr:rowOff>
    </xdr:to>
    <xdr:grpSp>
      <xdr:nvGrpSpPr>
        <xdr:cNvPr id="42750" name="Group 42749"/>
        <xdr:cNvGrpSpPr/>
      </xdr:nvGrpSpPr>
      <xdr:grpSpPr>
        <a:xfrm>
          <a:off x="10015217" y="29330073"/>
          <a:ext cx="440635" cy="428625"/>
          <a:chOff x="10005805" y="22932887"/>
          <a:chExt cx="440635" cy="428625"/>
        </a:xfrm>
      </xdr:grpSpPr>
      <xdr:sp macro="" textlink="">
        <xdr:nvSpPr>
          <xdr:cNvPr id="595" name="Oval 594"/>
          <xdr:cNvSpPr/>
        </xdr:nvSpPr>
        <xdr:spPr>
          <a:xfrm>
            <a:off x="10005805" y="22953179"/>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73715</xdr:colOff>
      <xdr:row>76</xdr:row>
      <xdr:rowOff>114300</xdr:rowOff>
    </xdr:from>
    <xdr:to>
      <xdr:col>10</xdr:col>
      <xdr:colOff>523875</xdr:colOff>
      <xdr:row>76</xdr:row>
      <xdr:rowOff>542925</xdr:rowOff>
    </xdr:to>
    <xdr:grpSp>
      <xdr:nvGrpSpPr>
        <xdr:cNvPr id="42751" name="Group 42750"/>
        <xdr:cNvGrpSpPr/>
      </xdr:nvGrpSpPr>
      <xdr:grpSpPr>
        <a:xfrm>
          <a:off x="10629147" y="29330073"/>
          <a:ext cx="450160" cy="428625"/>
          <a:chOff x="10617476" y="22932887"/>
          <a:chExt cx="450160" cy="428625"/>
        </a:xfrm>
      </xdr:grpSpPr>
      <xdr:sp macro="" textlink="">
        <xdr:nvSpPr>
          <xdr:cNvPr id="597" name="Oval 596"/>
          <xdr:cNvSpPr/>
        </xdr:nvSpPr>
        <xdr:spPr>
          <a:xfrm>
            <a:off x="10617476" y="22953179"/>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73715</xdr:colOff>
      <xdr:row>76</xdr:row>
      <xdr:rowOff>114300</xdr:rowOff>
    </xdr:from>
    <xdr:to>
      <xdr:col>11</xdr:col>
      <xdr:colOff>523875</xdr:colOff>
      <xdr:row>76</xdr:row>
      <xdr:rowOff>542925</xdr:rowOff>
    </xdr:to>
    <xdr:grpSp>
      <xdr:nvGrpSpPr>
        <xdr:cNvPr id="42756" name="Group 42755"/>
        <xdr:cNvGrpSpPr/>
      </xdr:nvGrpSpPr>
      <xdr:grpSpPr>
        <a:xfrm>
          <a:off x="11166010" y="29330073"/>
          <a:ext cx="450160" cy="428625"/>
          <a:chOff x="11147563" y="22932887"/>
          <a:chExt cx="450160" cy="428625"/>
        </a:xfrm>
      </xdr:grpSpPr>
      <xdr:sp macro="" textlink="">
        <xdr:nvSpPr>
          <xdr:cNvPr id="598" name="Oval 597"/>
          <xdr:cNvSpPr/>
        </xdr:nvSpPr>
        <xdr:spPr>
          <a:xfrm>
            <a:off x="11147563" y="22953179"/>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83240</xdr:colOff>
      <xdr:row>77</xdr:row>
      <xdr:rowOff>123825</xdr:rowOff>
    </xdr:from>
    <xdr:to>
      <xdr:col>9</xdr:col>
      <xdr:colOff>523875</xdr:colOff>
      <xdr:row>77</xdr:row>
      <xdr:rowOff>552450</xdr:rowOff>
    </xdr:to>
    <xdr:grpSp>
      <xdr:nvGrpSpPr>
        <xdr:cNvPr id="42735" name="Group 42734"/>
        <xdr:cNvGrpSpPr/>
      </xdr:nvGrpSpPr>
      <xdr:grpSpPr>
        <a:xfrm>
          <a:off x="10015217" y="29928416"/>
          <a:ext cx="440635" cy="428625"/>
          <a:chOff x="10005805" y="23530477"/>
          <a:chExt cx="440635" cy="428625"/>
        </a:xfrm>
      </xdr:grpSpPr>
      <xdr:sp macro="" textlink="">
        <xdr:nvSpPr>
          <xdr:cNvPr id="601" name="Oval 600"/>
          <xdr:cNvSpPr/>
        </xdr:nvSpPr>
        <xdr:spPr>
          <a:xfrm>
            <a:off x="10005805" y="23541244"/>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73715</xdr:colOff>
      <xdr:row>77</xdr:row>
      <xdr:rowOff>123825</xdr:rowOff>
    </xdr:from>
    <xdr:to>
      <xdr:col>10</xdr:col>
      <xdr:colOff>504825</xdr:colOff>
      <xdr:row>77</xdr:row>
      <xdr:rowOff>552450</xdr:rowOff>
    </xdr:to>
    <xdr:grpSp>
      <xdr:nvGrpSpPr>
        <xdr:cNvPr id="42722" name="Group 42721"/>
        <xdr:cNvGrpSpPr/>
      </xdr:nvGrpSpPr>
      <xdr:grpSpPr>
        <a:xfrm>
          <a:off x="10629147" y="29928416"/>
          <a:ext cx="431110" cy="428625"/>
          <a:chOff x="10617476" y="23530477"/>
          <a:chExt cx="431110" cy="428625"/>
        </a:xfrm>
      </xdr:grpSpPr>
      <xdr:sp macro="" textlink="">
        <xdr:nvSpPr>
          <xdr:cNvPr id="603" name="Oval 602"/>
          <xdr:cNvSpPr/>
        </xdr:nvSpPr>
        <xdr:spPr>
          <a:xfrm>
            <a:off x="10617476" y="23541244"/>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73715</xdr:colOff>
      <xdr:row>77</xdr:row>
      <xdr:rowOff>123825</xdr:rowOff>
    </xdr:from>
    <xdr:to>
      <xdr:col>11</xdr:col>
      <xdr:colOff>523875</xdr:colOff>
      <xdr:row>77</xdr:row>
      <xdr:rowOff>552450</xdr:rowOff>
    </xdr:to>
    <xdr:grpSp>
      <xdr:nvGrpSpPr>
        <xdr:cNvPr id="42720" name="Group 42719"/>
        <xdr:cNvGrpSpPr/>
      </xdr:nvGrpSpPr>
      <xdr:grpSpPr>
        <a:xfrm>
          <a:off x="11166010" y="29928416"/>
          <a:ext cx="450160" cy="428625"/>
          <a:chOff x="11147563" y="23530477"/>
          <a:chExt cx="450160" cy="428625"/>
        </a:xfrm>
      </xdr:grpSpPr>
      <xdr:sp macro="" textlink="">
        <xdr:nvSpPr>
          <xdr:cNvPr id="604" name="Oval 603"/>
          <xdr:cNvSpPr/>
        </xdr:nvSpPr>
        <xdr:spPr>
          <a:xfrm>
            <a:off x="11147563" y="23541244"/>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83240</xdr:colOff>
      <xdr:row>78</xdr:row>
      <xdr:rowOff>114300</xdr:rowOff>
    </xdr:from>
    <xdr:to>
      <xdr:col>9</xdr:col>
      <xdr:colOff>523875</xdr:colOff>
      <xdr:row>78</xdr:row>
      <xdr:rowOff>542925</xdr:rowOff>
    </xdr:to>
    <xdr:grpSp>
      <xdr:nvGrpSpPr>
        <xdr:cNvPr id="42698" name="Group 42697"/>
        <xdr:cNvGrpSpPr/>
      </xdr:nvGrpSpPr>
      <xdr:grpSpPr>
        <a:xfrm>
          <a:off x="10015217" y="30507709"/>
          <a:ext cx="440635" cy="428625"/>
          <a:chOff x="10005805" y="24109017"/>
          <a:chExt cx="440635" cy="428625"/>
        </a:xfrm>
      </xdr:grpSpPr>
      <xdr:sp macro="" textlink="">
        <xdr:nvSpPr>
          <xdr:cNvPr id="607" name="Oval 606"/>
          <xdr:cNvSpPr/>
        </xdr:nvSpPr>
        <xdr:spPr>
          <a:xfrm>
            <a:off x="10005805" y="24129309"/>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73715</xdr:colOff>
      <xdr:row>78</xdr:row>
      <xdr:rowOff>114300</xdr:rowOff>
    </xdr:from>
    <xdr:to>
      <xdr:col>10</xdr:col>
      <xdr:colOff>523875</xdr:colOff>
      <xdr:row>78</xdr:row>
      <xdr:rowOff>542925</xdr:rowOff>
    </xdr:to>
    <xdr:grpSp>
      <xdr:nvGrpSpPr>
        <xdr:cNvPr id="42695" name="Group 42694"/>
        <xdr:cNvGrpSpPr/>
      </xdr:nvGrpSpPr>
      <xdr:grpSpPr>
        <a:xfrm>
          <a:off x="10629147" y="30507709"/>
          <a:ext cx="450160" cy="428625"/>
          <a:chOff x="10617476" y="24109017"/>
          <a:chExt cx="450160" cy="428625"/>
        </a:xfrm>
      </xdr:grpSpPr>
      <xdr:sp macro="" textlink="">
        <xdr:nvSpPr>
          <xdr:cNvPr id="609" name="Oval 608"/>
          <xdr:cNvSpPr/>
        </xdr:nvSpPr>
        <xdr:spPr>
          <a:xfrm>
            <a:off x="10617476" y="24129309"/>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73715</xdr:colOff>
      <xdr:row>78</xdr:row>
      <xdr:rowOff>114300</xdr:rowOff>
    </xdr:from>
    <xdr:to>
      <xdr:col>11</xdr:col>
      <xdr:colOff>504825</xdr:colOff>
      <xdr:row>78</xdr:row>
      <xdr:rowOff>542925</xdr:rowOff>
    </xdr:to>
    <xdr:grpSp>
      <xdr:nvGrpSpPr>
        <xdr:cNvPr id="42694" name="Group 42693"/>
        <xdr:cNvGrpSpPr/>
      </xdr:nvGrpSpPr>
      <xdr:grpSpPr>
        <a:xfrm>
          <a:off x="11166010" y="30507709"/>
          <a:ext cx="431110" cy="428625"/>
          <a:chOff x="11147563" y="24109017"/>
          <a:chExt cx="431110" cy="428625"/>
        </a:xfrm>
      </xdr:grpSpPr>
      <xdr:sp macro="" textlink="">
        <xdr:nvSpPr>
          <xdr:cNvPr id="610" name="Oval 609"/>
          <xdr:cNvSpPr/>
        </xdr:nvSpPr>
        <xdr:spPr>
          <a:xfrm>
            <a:off x="11147563" y="24129309"/>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83240</xdr:colOff>
      <xdr:row>79</xdr:row>
      <xdr:rowOff>114300</xdr:rowOff>
    </xdr:from>
    <xdr:to>
      <xdr:col>9</xdr:col>
      <xdr:colOff>523875</xdr:colOff>
      <xdr:row>79</xdr:row>
      <xdr:rowOff>542925</xdr:rowOff>
    </xdr:to>
    <xdr:grpSp>
      <xdr:nvGrpSpPr>
        <xdr:cNvPr id="42691" name="Group 42690"/>
        <xdr:cNvGrpSpPr/>
      </xdr:nvGrpSpPr>
      <xdr:grpSpPr>
        <a:xfrm>
          <a:off x="10015217" y="31096527"/>
          <a:ext cx="440635" cy="428625"/>
          <a:chOff x="10005805" y="24697083"/>
          <a:chExt cx="440635" cy="428625"/>
        </a:xfrm>
      </xdr:grpSpPr>
      <xdr:sp macro="" textlink="">
        <xdr:nvSpPr>
          <xdr:cNvPr id="613" name="Oval 612"/>
          <xdr:cNvSpPr/>
        </xdr:nvSpPr>
        <xdr:spPr>
          <a:xfrm>
            <a:off x="10005805" y="24717375"/>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73715</xdr:colOff>
      <xdr:row>79</xdr:row>
      <xdr:rowOff>114300</xdr:rowOff>
    </xdr:from>
    <xdr:to>
      <xdr:col>10</xdr:col>
      <xdr:colOff>523875</xdr:colOff>
      <xdr:row>79</xdr:row>
      <xdr:rowOff>542925</xdr:rowOff>
    </xdr:to>
    <xdr:grpSp>
      <xdr:nvGrpSpPr>
        <xdr:cNvPr id="42692" name="Group 42691"/>
        <xdr:cNvGrpSpPr/>
      </xdr:nvGrpSpPr>
      <xdr:grpSpPr>
        <a:xfrm>
          <a:off x="10629147" y="31096527"/>
          <a:ext cx="450160" cy="428625"/>
          <a:chOff x="10617476" y="24697083"/>
          <a:chExt cx="450160" cy="428625"/>
        </a:xfrm>
      </xdr:grpSpPr>
      <xdr:sp macro="" textlink="">
        <xdr:nvSpPr>
          <xdr:cNvPr id="615" name="Oval 614"/>
          <xdr:cNvSpPr/>
        </xdr:nvSpPr>
        <xdr:spPr>
          <a:xfrm>
            <a:off x="10617476" y="24717375"/>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73715</xdr:colOff>
      <xdr:row>79</xdr:row>
      <xdr:rowOff>123825</xdr:rowOff>
    </xdr:from>
    <xdr:to>
      <xdr:col>11</xdr:col>
      <xdr:colOff>523875</xdr:colOff>
      <xdr:row>79</xdr:row>
      <xdr:rowOff>552450</xdr:rowOff>
    </xdr:to>
    <xdr:grpSp>
      <xdr:nvGrpSpPr>
        <xdr:cNvPr id="42693" name="Group 42692"/>
        <xdr:cNvGrpSpPr/>
      </xdr:nvGrpSpPr>
      <xdr:grpSpPr>
        <a:xfrm>
          <a:off x="11166010" y="31106052"/>
          <a:ext cx="450160" cy="428625"/>
          <a:chOff x="11147563" y="24706608"/>
          <a:chExt cx="450160" cy="428625"/>
        </a:xfrm>
      </xdr:grpSpPr>
      <xdr:sp macro="" textlink="">
        <xdr:nvSpPr>
          <xdr:cNvPr id="616" name="Oval 615"/>
          <xdr:cNvSpPr/>
        </xdr:nvSpPr>
        <xdr:spPr>
          <a:xfrm>
            <a:off x="11147563" y="24717375"/>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83240</xdr:colOff>
      <xdr:row>80</xdr:row>
      <xdr:rowOff>114300</xdr:rowOff>
    </xdr:from>
    <xdr:to>
      <xdr:col>9</xdr:col>
      <xdr:colOff>523875</xdr:colOff>
      <xdr:row>80</xdr:row>
      <xdr:rowOff>542925</xdr:rowOff>
    </xdr:to>
    <xdr:grpSp>
      <xdr:nvGrpSpPr>
        <xdr:cNvPr id="42680" name="Group 42679"/>
        <xdr:cNvGrpSpPr/>
      </xdr:nvGrpSpPr>
      <xdr:grpSpPr>
        <a:xfrm>
          <a:off x="10015217" y="31685345"/>
          <a:ext cx="440635" cy="428625"/>
          <a:chOff x="10005805" y="25285148"/>
          <a:chExt cx="440635" cy="428625"/>
        </a:xfrm>
      </xdr:grpSpPr>
      <xdr:sp macro="" textlink="">
        <xdr:nvSpPr>
          <xdr:cNvPr id="619" name="Oval 618"/>
          <xdr:cNvSpPr/>
        </xdr:nvSpPr>
        <xdr:spPr>
          <a:xfrm>
            <a:off x="10005805" y="25305440"/>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73715</xdr:colOff>
      <xdr:row>80</xdr:row>
      <xdr:rowOff>114300</xdr:rowOff>
    </xdr:from>
    <xdr:to>
      <xdr:col>10</xdr:col>
      <xdr:colOff>504825</xdr:colOff>
      <xdr:row>80</xdr:row>
      <xdr:rowOff>542925</xdr:rowOff>
    </xdr:to>
    <xdr:grpSp>
      <xdr:nvGrpSpPr>
        <xdr:cNvPr id="42679" name="Group 42678"/>
        <xdr:cNvGrpSpPr/>
      </xdr:nvGrpSpPr>
      <xdr:grpSpPr>
        <a:xfrm>
          <a:off x="10629147" y="31685345"/>
          <a:ext cx="431110" cy="428625"/>
          <a:chOff x="10617476" y="25285148"/>
          <a:chExt cx="431110" cy="428625"/>
        </a:xfrm>
      </xdr:grpSpPr>
      <xdr:sp macro="" textlink="">
        <xdr:nvSpPr>
          <xdr:cNvPr id="621" name="Oval 620"/>
          <xdr:cNvSpPr/>
        </xdr:nvSpPr>
        <xdr:spPr>
          <a:xfrm>
            <a:off x="10617476" y="25305440"/>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73715</xdr:colOff>
      <xdr:row>80</xdr:row>
      <xdr:rowOff>123825</xdr:rowOff>
    </xdr:from>
    <xdr:to>
      <xdr:col>11</xdr:col>
      <xdr:colOff>523875</xdr:colOff>
      <xdr:row>80</xdr:row>
      <xdr:rowOff>552450</xdr:rowOff>
    </xdr:to>
    <xdr:grpSp>
      <xdr:nvGrpSpPr>
        <xdr:cNvPr id="42678" name="Group 42677"/>
        <xdr:cNvGrpSpPr/>
      </xdr:nvGrpSpPr>
      <xdr:grpSpPr>
        <a:xfrm>
          <a:off x="11166010" y="31694870"/>
          <a:ext cx="450160" cy="428625"/>
          <a:chOff x="11147563" y="25294673"/>
          <a:chExt cx="450160" cy="428625"/>
        </a:xfrm>
      </xdr:grpSpPr>
      <xdr:sp macro="" textlink="">
        <xdr:nvSpPr>
          <xdr:cNvPr id="622" name="Oval 621"/>
          <xdr:cNvSpPr/>
        </xdr:nvSpPr>
        <xdr:spPr>
          <a:xfrm>
            <a:off x="11147563" y="25305440"/>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83240</xdr:colOff>
      <xdr:row>81</xdr:row>
      <xdr:rowOff>114300</xdr:rowOff>
    </xdr:from>
    <xdr:to>
      <xdr:col>9</xdr:col>
      <xdr:colOff>523875</xdr:colOff>
      <xdr:row>81</xdr:row>
      <xdr:rowOff>542925</xdr:rowOff>
    </xdr:to>
    <xdr:grpSp>
      <xdr:nvGrpSpPr>
        <xdr:cNvPr id="42675" name="Group 42674"/>
        <xdr:cNvGrpSpPr/>
      </xdr:nvGrpSpPr>
      <xdr:grpSpPr>
        <a:xfrm>
          <a:off x="10015217" y="32274164"/>
          <a:ext cx="440635" cy="428625"/>
          <a:chOff x="10005805" y="25873213"/>
          <a:chExt cx="440635" cy="428625"/>
        </a:xfrm>
      </xdr:grpSpPr>
      <xdr:sp macro="" textlink="">
        <xdr:nvSpPr>
          <xdr:cNvPr id="625" name="Oval 624"/>
          <xdr:cNvSpPr/>
        </xdr:nvSpPr>
        <xdr:spPr>
          <a:xfrm>
            <a:off x="10005805" y="25893505"/>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73715</xdr:colOff>
      <xdr:row>81</xdr:row>
      <xdr:rowOff>114300</xdr:rowOff>
    </xdr:from>
    <xdr:to>
      <xdr:col>10</xdr:col>
      <xdr:colOff>504825</xdr:colOff>
      <xdr:row>81</xdr:row>
      <xdr:rowOff>542925</xdr:rowOff>
    </xdr:to>
    <xdr:grpSp>
      <xdr:nvGrpSpPr>
        <xdr:cNvPr id="42676" name="Group 42675"/>
        <xdr:cNvGrpSpPr/>
      </xdr:nvGrpSpPr>
      <xdr:grpSpPr>
        <a:xfrm>
          <a:off x="10629147" y="32274164"/>
          <a:ext cx="431110" cy="428625"/>
          <a:chOff x="10617476" y="25873213"/>
          <a:chExt cx="431110" cy="428625"/>
        </a:xfrm>
      </xdr:grpSpPr>
      <xdr:sp macro="" textlink="">
        <xdr:nvSpPr>
          <xdr:cNvPr id="627" name="Oval 626"/>
          <xdr:cNvSpPr/>
        </xdr:nvSpPr>
        <xdr:spPr>
          <a:xfrm>
            <a:off x="10617476" y="25893505"/>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73715</xdr:colOff>
      <xdr:row>81</xdr:row>
      <xdr:rowOff>114300</xdr:rowOff>
    </xdr:from>
    <xdr:to>
      <xdr:col>11</xdr:col>
      <xdr:colOff>523875</xdr:colOff>
      <xdr:row>81</xdr:row>
      <xdr:rowOff>542925</xdr:rowOff>
    </xdr:to>
    <xdr:grpSp>
      <xdr:nvGrpSpPr>
        <xdr:cNvPr id="42677" name="Group 42676"/>
        <xdr:cNvGrpSpPr/>
      </xdr:nvGrpSpPr>
      <xdr:grpSpPr>
        <a:xfrm>
          <a:off x="11166010" y="32274164"/>
          <a:ext cx="450160" cy="428625"/>
          <a:chOff x="11147563" y="25873213"/>
          <a:chExt cx="450160" cy="428625"/>
        </a:xfrm>
      </xdr:grpSpPr>
      <xdr:sp macro="" textlink="">
        <xdr:nvSpPr>
          <xdr:cNvPr id="628" name="Oval 627"/>
          <xdr:cNvSpPr/>
        </xdr:nvSpPr>
        <xdr:spPr>
          <a:xfrm>
            <a:off x="11147563" y="25893505"/>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83240</xdr:colOff>
      <xdr:row>82</xdr:row>
      <xdr:rowOff>114300</xdr:rowOff>
    </xdr:from>
    <xdr:to>
      <xdr:col>9</xdr:col>
      <xdr:colOff>523875</xdr:colOff>
      <xdr:row>82</xdr:row>
      <xdr:rowOff>542925</xdr:rowOff>
    </xdr:to>
    <xdr:grpSp>
      <xdr:nvGrpSpPr>
        <xdr:cNvPr id="30" name="Group 29"/>
        <xdr:cNvGrpSpPr/>
      </xdr:nvGrpSpPr>
      <xdr:grpSpPr>
        <a:xfrm>
          <a:off x="10015217" y="32862982"/>
          <a:ext cx="440635" cy="428625"/>
          <a:chOff x="10005805" y="26461278"/>
          <a:chExt cx="440635" cy="428625"/>
        </a:xfrm>
      </xdr:grpSpPr>
      <xdr:sp macro="" textlink="">
        <xdr:nvSpPr>
          <xdr:cNvPr id="631" name="Oval 630"/>
          <xdr:cNvSpPr/>
        </xdr:nvSpPr>
        <xdr:spPr>
          <a:xfrm>
            <a:off x="10005805" y="26481570"/>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73715</xdr:colOff>
      <xdr:row>82</xdr:row>
      <xdr:rowOff>104775</xdr:rowOff>
    </xdr:from>
    <xdr:to>
      <xdr:col>10</xdr:col>
      <xdr:colOff>504825</xdr:colOff>
      <xdr:row>82</xdr:row>
      <xdr:rowOff>533400</xdr:rowOff>
    </xdr:to>
    <xdr:grpSp>
      <xdr:nvGrpSpPr>
        <xdr:cNvPr id="29" name="Group 28"/>
        <xdr:cNvGrpSpPr/>
      </xdr:nvGrpSpPr>
      <xdr:grpSpPr>
        <a:xfrm>
          <a:off x="10629147" y="32853457"/>
          <a:ext cx="431110" cy="428625"/>
          <a:chOff x="10617476" y="26451753"/>
          <a:chExt cx="431110" cy="428625"/>
        </a:xfrm>
      </xdr:grpSpPr>
      <xdr:sp macro="" textlink="">
        <xdr:nvSpPr>
          <xdr:cNvPr id="633" name="Oval 632"/>
          <xdr:cNvSpPr/>
        </xdr:nvSpPr>
        <xdr:spPr>
          <a:xfrm>
            <a:off x="10617476" y="26481570"/>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73715</xdr:colOff>
      <xdr:row>82</xdr:row>
      <xdr:rowOff>114300</xdr:rowOff>
    </xdr:from>
    <xdr:to>
      <xdr:col>11</xdr:col>
      <xdr:colOff>523875</xdr:colOff>
      <xdr:row>82</xdr:row>
      <xdr:rowOff>542925</xdr:rowOff>
    </xdr:to>
    <xdr:grpSp>
      <xdr:nvGrpSpPr>
        <xdr:cNvPr id="28" name="Group 27"/>
        <xdr:cNvGrpSpPr/>
      </xdr:nvGrpSpPr>
      <xdr:grpSpPr>
        <a:xfrm>
          <a:off x="11166010" y="32862982"/>
          <a:ext cx="450160" cy="428625"/>
          <a:chOff x="11147563" y="26461278"/>
          <a:chExt cx="450160" cy="428625"/>
        </a:xfrm>
      </xdr:grpSpPr>
      <xdr:sp macro="" textlink="">
        <xdr:nvSpPr>
          <xdr:cNvPr id="634" name="Oval 633"/>
          <xdr:cNvSpPr/>
        </xdr:nvSpPr>
        <xdr:spPr>
          <a:xfrm>
            <a:off x="11147563" y="26481570"/>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83240</xdr:colOff>
      <xdr:row>83</xdr:row>
      <xdr:rowOff>114300</xdr:rowOff>
    </xdr:from>
    <xdr:to>
      <xdr:col>9</xdr:col>
      <xdr:colOff>523875</xdr:colOff>
      <xdr:row>83</xdr:row>
      <xdr:rowOff>542925</xdr:rowOff>
    </xdr:to>
    <xdr:grpSp>
      <xdr:nvGrpSpPr>
        <xdr:cNvPr id="25" name="Group 24"/>
        <xdr:cNvGrpSpPr/>
      </xdr:nvGrpSpPr>
      <xdr:grpSpPr>
        <a:xfrm>
          <a:off x="10015217" y="33451800"/>
          <a:ext cx="440635" cy="428625"/>
          <a:chOff x="10005805" y="27049343"/>
          <a:chExt cx="440635" cy="428625"/>
        </a:xfrm>
      </xdr:grpSpPr>
      <xdr:sp macro="" textlink="">
        <xdr:nvSpPr>
          <xdr:cNvPr id="637" name="Oval 636"/>
          <xdr:cNvSpPr/>
        </xdr:nvSpPr>
        <xdr:spPr>
          <a:xfrm>
            <a:off x="10005805" y="27069635"/>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73715</xdr:colOff>
      <xdr:row>83</xdr:row>
      <xdr:rowOff>114300</xdr:rowOff>
    </xdr:from>
    <xdr:to>
      <xdr:col>10</xdr:col>
      <xdr:colOff>504825</xdr:colOff>
      <xdr:row>83</xdr:row>
      <xdr:rowOff>542925</xdr:rowOff>
    </xdr:to>
    <xdr:grpSp>
      <xdr:nvGrpSpPr>
        <xdr:cNvPr id="26" name="Group 25"/>
        <xdr:cNvGrpSpPr/>
      </xdr:nvGrpSpPr>
      <xdr:grpSpPr>
        <a:xfrm>
          <a:off x="10629147" y="33451800"/>
          <a:ext cx="431110" cy="428625"/>
          <a:chOff x="10617476" y="27049343"/>
          <a:chExt cx="431110" cy="428625"/>
        </a:xfrm>
      </xdr:grpSpPr>
      <xdr:sp macro="" textlink="">
        <xdr:nvSpPr>
          <xdr:cNvPr id="639" name="Oval 638"/>
          <xdr:cNvSpPr/>
        </xdr:nvSpPr>
        <xdr:spPr>
          <a:xfrm>
            <a:off x="10617476" y="27069635"/>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73715</xdr:colOff>
      <xdr:row>83</xdr:row>
      <xdr:rowOff>114300</xdr:rowOff>
    </xdr:from>
    <xdr:to>
      <xdr:col>11</xdr:col>
      <xdr:colOff>504825</xdr:colOff>
      <xdr:row>83</xdr:row>
      <xdr:rowOff>542925</xdr:rowOff>
    </xdr:to>
    <xdr:grpSp>
      <xdr:nvGrpSpPr>
        <xdr:cNvPr id="27" name="Group 26"/>
        <xdr:cNvGrpSpPr/>
      </xdr:nvGrpSpPr>
      <xdr:grpSpPr>
        <a:xfrm>
          <a:off x="11166010" y="33451800"/>
          <a:ext cx="431110" cy="428625"/>
          <a:chOff x="11147563" y="27049343"/>
          <a:chExt cx="431110" cy="428625"/>
        </a:xfrm>
      </xdr:grpSpPr>
      <xdr:sp macro="" textlink="">
        <xdr:nvSpPr>
          <xdr:cNvPr id="640" name="Oval 639"/>
          <xdr:cNvSpPr/>
        </xdr:nvSpPr>
        <xdr:spPr>
          <a:xfrm>
            <a:off x="11147563" y="27069635"/>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73714</xdr:colOff>
      <xdr:row>90</xdr:row>
      <xdr:rowOff>116787</xdr:rowOff>
    </xdr:from>
    <xdr:to>
      <xdr:col>10</xdr:col>
      <xdr:colOff>504825</xdr:colOff>
      <xdr:row>90</xdr:row>
      <xdr:rowOff>571504</xdr:rowOff>
    </xdr:to>
    <xdr:grpSp>
      <xdr:nvGrpSpPr>
        <xdr:cNvPr id="22" name="Group 21"/>
        <xdr:cNvGrpSpPr/>
      </xdr:nvGrpSpPr>
      <xdr:grpSpPr>
        <a:xfrm>
          <a:off x="10629146" y="35246719"/>
          <a:ext cx="431111" cy="454717"/>
          <a:chOff x="10617475" y="28832591"/>
          <a:chExt cx="431111" cy="454717"/>
        </a:xfrm>
      </xdr:grpSpPr>
      <xdr:sp macro="" textlink="">
        <xdr:nvSpPr>
          <xdr:cNvPr id="644" name="Oval 643"/>
          <xdr:cNvSpPr/>
        </xdr:nvSpPr>
        <xdr:spPr>
          <a:xfrm>
            <a:off x="10617475" y="28866961"/>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83239</xdr:colOff>
      <xdr:row>90</xdr:row>
      <xdr:rowOff>91939</xdr:rowOff>
    </xdr:from>
    <xdr:to>
      <xdr:col>9</xdr:col>
      <xdr:colOff>523875</xdr:colOff>
      <xdr:row>90</xdr:row>
      <xdr:rowOff>588069</xdr:rowOff>
    </xdr:to>
    <xdr:grpSp>
      <xdr:nvGrpSpPr>
        <xdr:cNvPr id="21" name="Group 20"/>
        <xdr:cNvGrpSpPr/>
      </xdr:nvGrpSpPr>
      <xdr:grpSpPr>
        <a:xfrm>
          <a:off x="10015216" y="35221871"/>
          <a:ext cx="440636" cy="496130"/>
          <a:chOff x="10005804" y="28807743"/>
          <a:chExt cx="440636" cy="496130"/>
        </a:xfrm>
      </xdr:grpSpPr>
      <xdr:sp macro="" textlink="">
        <xdr:nvSpPr>
          <xdr:cNvPr id="643" name="Oval 642"/>
          <xdr:cNvSpPr/>
        </xdr:nvSpPr>
        <xdr:spPr>
          <a:xfrm>
            <a:off x="10005804" y="28866961"/>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83239</xdr:colOff>
      <xdr:row>91</xdr:row>
      <xdr:rowOff>50104</xdr:rowOff>
    </xdr:from>
    <xdr:to>
      <xdr:col>9</xdr:col>
      <xdr:colOff>523875</xdr:colOff>
      <xdr:row>92</xdr:row>
      <xdr:rowOff>629472</xdr:rowOff>
    </xdr:to>
    <xdr:grpSp>
      <xdr:nvGrpSpPr>
        <xdr:cNvPr id="17" name="Group 16"/>
        <xdr:cNvGrpSpPr/>
      </xdr:nvGrpSpPr>
      <xdr:grpSpPr>
        <a:xfrm>
          <a:off x="10015216" y="37466036"/>
          <a:ext cx="440636" cy="839141"/>
          <a:chOff x="10005804" y="29536295"/>
          <a:chExt cx="440636" cy="836129"/>
        </a:xfrm>
      </xdr:grpSpPr>
      <xdr:sp macro="" textlink="">
        <xdr:nvSpPr>
          <xdr:cNvPr id="648" name="Oval 647"/>
          <xdr:cNvSpPr/>
        </xdr:nvSpPr>
        <xdr:spPr>
          <a:xfrm>
            <a:off x="10005804" y="29751130"/>
            <a:ext cx="390525" cy="400050"/>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83239</xdr:colOff>
      <xdr:row>93</xdr:row>
      <xdr:rowOff>98148</xdr:rowOff>
    </xdr:from>
    <xdr:to>
      <xdr:col>9</xdr:col>
      <xdr:colOff>523875</xdr:colOff>
      <xdr:row>94</xdr:row>
      <xdr:rowOff>447260</xdr:rowOff>
    </xdr:to>
    <xdr:grpSp>
      <xdr:nvGrpSpPr>
        <xdr:cNvPr id="13" name="Group 12"/>
        <xdr:cNvGrpSpPr/>
      </xdr:nvGrpSpPr>
      <xdr:grpSpPr>
        <a:xfrm>
          <a:off x="10015216" y="39349807"/>
          <a:ext cx="440636" cy="565589"/>
          <a:chOff x="10005804" y="30677477"/>
          <a:chExt cx="440636" cy="564460"/>
        </a:xfrm>
      </xdr:grpSpPr>
      <xdr:sp macro="" textlink="">
        <xdr:nvSpPr>
          <xdr:cNvPr id="654" name="Oval 653"/>
          <xdr:cNvSpPr/>
        </xdr:nvSpPr>
        <xdr:spPr>
          <a:xfrm>
            <a:off x="10005804" y="30769514"/>
            <a:ext cx="390525" cy="404982"/>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73714</xdr:colOff>
      <xdr:row>93</xdr:row>
      <xdr:rowOff>96906</xdr:rowOff>
    </xdr:from>
    <xdr:to>
      <xdr:col>10</xdr:col>
      <xdr:colOff>504825</xdr:colOff>
      <xdr:row>94</xdr:row>
      <xdr:rowOff>455543</xdr:rowOff>
    </xdr:to>
    <xdr:grpSp>
      <xdr:nvGrpSpPr>
        <xdr:cNvPr id="14" name="Group 13"/>
        <xdr:cNvGrpSpPr/>
      </xdr:nvGrpSpPr>
      <xdr:grpSpPr>
        <a:xfrm>
          <a:off x="10629146" y="39348565"/>
          <a:ext cx="431111" cy="575114"/>
          <a:chOff x="10617475" y="30676319"/>
          <a:chExt cx="431111" cy="573984"/>
        </a:xfrm>
      </xdr:grpSpPr>
      <xdr:sp macro="" textlink="">
        <xdr:nvSpPr>
          <xdr:cNvPr id="656" name="Oval 655"/>
          <xdr:cNvSpPr/>
        </xdr:nvSpPr>
        <xdr:spPr>
          <a:xfrm>
            <a:off x="10617475" y="30769514"/>
            <a:ext cx="390525" cy="404982"/>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73714</xdr:colOff>
      <xdr:row>93</xdr:row>
      <xdr:rowOff>105188</xdr:rowOff>
    </xdr:from>
    <xdr:to>
      <xdr:col>11</xdr:col>
      <xdr:colOff>497784</xdr:colOff>
      <xdr:row>94</xdr:row>
      <xdr:rowOff>463825</xdr:rowOff>
    </xdr:to>
    <xdr:grpSp>
      <xdr:nvGrpSpPr>
        <xdr:cNvPr id="15" name="Group 14"/>
        <xdr:cNvGrpSpPr/>
      </xdr:nvGrpSpPr>
      <xdr:grpSpPr>
        <a:xfrm>
          <a:off x="11166009" y="39356847"/>
          <a:ext cx="424070" cy="575114"/>
          <a:chOff x="11147562" y="30684603"/>
          <a:chExt cx="424070" cy="573984"/>
        </a:xfrm>
      </xdr:grpSpPr>
      <xdr:sp macro="" textlink="">
        <xdr:nvSpPr>
          <xdr:cNvPr id="657" name="Oval 656"/>
          <xdr:cNvSpPr/>
        </xdr:nvSpPr>
        <xdr:spPr>
          <a:xfrm>
            <a:off x="11147562" y="30769514"/>
            <a:ext cx="390525" cy="404982"/>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83239</xdr:colOff>
      <xdr:row>97</xdr:row>
      <xdr:rowOff>75369</xdr:rowOff>
    </xdr:from>
    <xdr:to>
      <xdr:col>9</xdr:col>
      <xdr:colOff>523875</xdr:colOff>
      <xdr:row>97</xdr:row>
      <xdr:rowOff>621193</xdr:rowOff>
    </xdr:to>
    <xdr:grpSp>
      <xdr:nvGrpSpPr>
        <xdr:cNvPr id="9" name="Group 8"/>
        <xdr:cNvGrpSpPr/>
      </xdr:nvGrpSpPr>
      <xdr:grpSpPr>
        <a:xfrm>
          <a:off x="10015216" y="41188733"/>
          <a:ext cx="440636" cy="545824"/>
          <a:chOff x="10005804" y="31781195"/>
          <a:chExt cx="440636" cy="545824"/>
        </a:xfrm>
      </xdr:grpSpPr>
      <xdr:sp macro="" textlink="">
        <xdr:nvSpPr>
          <xdr:cNvPr id="660" name="Oval 659"/>
          <xdr:cNvSpPr/>
        </xdr:nvSpPr>
        <xdr:spPr>
          <a:xfrm>
            <a:off x="10005804" y="31856983"/>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73714</xdr:colOff>
      <xdr:row>97</xdr:row>
      <xdr:rowOff>75369</xdr:rowOff>
    </xdr:from>
    <xdr:to>
      <xdr:col>10</xdr:col>
      <xdr:colOff>523875</xdr:colOff>
      <xdr:row>97</xdr:row>
      <xdr:rowOff>621193</xdr:rowOff>
    </xdr:to>
    <xdr:grpSp>
      <xdr:nvGrpSpPr>
        <xdr:cNvPr id="10" name="Group 9"/>
        <xdr:cNvGrpSpPr/>
      </xdr:nvGrpSpPr>
      <xdr:grpSpPr>
        <a:xfrm>
          <a:off x="10629146" y="41188733"/>
          <a:ext cx="450161" cy="545824"/>
          <a:chOff x="10617475" y="31781195"/>
          <a:chExt cx="450161" cy="545824"/>
        </a:xfrm>
      </xdr:grpSpPr>
      <xdr:sp macro="" textlink="">
        <xdr:nvSpPr>
          <xdr:cNvPr id="662" name="Oval 661"/>
          <xdr:cNvSpPr/>
        </xdr:nvSpPr>
        <xdr:spPr>
          <a:xfrm>
            <a:off x="10617475" y="31856983"/>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73714</xdr:colOff>
      <xdr:row>97</xdr:row>
      <xdr:rowOff>84894</xdr:rowOff>
    </xdr:from>
    <xdr:to>
      <xdr:col>11</xdr:col>
      <xdr:colOff>523875</xdr:colOff>
      <xdr:row>97</xdr:row>
      <xdr:rowOff>621193</xdr:rowOff>
    </xdr:to>
    <xdr:grpSp>
      <xdr:nvGrpSpPr>
        <xdr:cNvPr id="11" name="Group 10"/>
        <xdr:cNvGrpSpPr/>
      </xdr:nvGrpSpPr>
      <xdr:grpSpPr>
        <a:xfrm>
          <a:off x="11166009" y="41198258"/>
          <a:ext cx="450161" cy="536299"/>
          <a:chOff x="11147562" y="31790720"/>
          <a:chExt cx="450161" cy="536299"/>
        </a:xfrm>
      </xdr:grpSpPr>
      <xdr:sp macro="" textlink="">
        <xdr:nvSpPr>
          <xdr:cNvPr id="663" name="Oval 662"/>
          <xdr:cNvSpPr/>
        </xdr:nvSpPr>
        <xdr:spPr>
          <a:xfrm>
            <a:off x="11147562" y="31856983"/>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73714</xdr:colOff>
      <xdr:row>90</xdr:row>
      <xdr:rowOff>94423</xdr:rowOff>
    </xdr:from>
    <xdr:to>
      <xdr:col>11</xdr:col>
      <xdr:colOff>504825</xdr:colOff>
      <xdr:row>90</xdr:row>
      <xdr:rowOff>588069</xdr:rowOff>
    </xdr:to>
    <xdr:grpSp>
      <xdr:nvGrpSpPr>
        <xdr:cNvPr id="23" name="Group 22"/>
        <xdr:cNvGrpSpPr/>
      </xdr:nvGrpSpPr>
      <xdr:grpSpPr>
        <a:xfrm>
          <a:off x="11166009" y="35224355"/>
          <a:ext cx="431111" cy="493646"/>
          <a:chOff x="11147562" y="28810227"/>
          <a:chExt cx="431111" cy="493646"/>
        </a:xfrm>
      </xdr:grpSpPr>
      <xdr:sp macro="" textlink="">
        <xdr:nvSpPr>
          <xdr:cNvPr id="645" name="Oval 644"/>
          <xdr:cNvSpPr/>
        </xdr:nvSpPr>
        <xdr:spPr>
          <a:xfrm>
            <a:off x="11147562" y="28866961"/>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73714</xdr:colOff>
      <xdr:row>91</xdr:row>
      <xdr:rowOff>59215</xdr:rowOff>
    </xdr:from>
    <xdr:to>
      <xdr:col>10</xdr:col>
      <xdr:colOff>504825</xdr:colOff>
      <xdr:row>92</xdr:row>
      <xdr:rowOff>629472</xdr:rowOff>
    </xdr:to>
    <xdr:grpSp>
      <xdr:nvGrpSpPr>
        <xdr:cNvPr id="18" name="Group 17"/>
        <xdr:cNvGrpSpPr/>
      </xdr:nvGrpSpPr>
      <xdr:grpSpPr>
        <a:xfrm>
          <a:off x="10629146" y="37475147"/>
          <a:ext cx="431111" cy="830030"/>
          <a:chOff x="10617475" y="29545289"/>
          <a:chExt cx="431111" cy="827018"/>
        </a:xfrm>
      </xdr:grpSpPr>
      <xdr:sp macro="" textlink="">
        <xdr:nvSpPr>
          <xdr:cNvPr id="650" name="Oval 649"/>
          <xdr:cNvSpPr/>
        </xdr:nvSpPr>
        <xdr:spPr>
          <a:xfrm>
            <a:off x="10617475" y="29751130"/>
            <a:ext cx="390525" cy="400050"/>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73714</xdr:colOff>
      <xdr:row>91</xdr:row>
      <xdr:rowOff>59215</xdr:rowOff>
    </xdr:from>
    <xdr:to>
      <xdr:col>11</xdr:col>
      <xdr:colOff>514350</xdr:colOff>
      <xdr:row>92</xdr:row>
      <xdr:rowOff>629472</xdr:rowOff>
    </xdr:to>
    <xdr:grpSp>
      <xdr:nvGrpSpPr>
        <xdr:cNvPr id="617" name="Group 616"/>
        <xdr:cNvGrpSpPr/>
      </xdr:nvGrpSpPr>
      <xdr:grpSpPr>
        <a:xfrm>
          <a:off x="11166009" y="37475147"/>
          <a:ext cx="440636" cy="830030"/>
          <a:chOff x="11147562" y="29545289"/>
          <a:chExt cx="440636" cy="827018"/>
        </a:xfrm>
      </xdr:grpSpPr>
      <xdr:sp macro="" textlink="">
        <xdr:nvSpPr>
          <xdr:cNvPr id="651" name="Oval 650"/>
          <xdr:cNvSpPr/>
        </xdr:nvSpPr>
        <xdr:spPr>
          <a:xfrm>
            <a:off x="11147562" y="29751130"/>
            <a:ext cx="390525" cy="400050"/>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85047</xdr:colOff>
      <xdr:row>102</xdr:row>
      <xdr:rowOff>89452</xdr:rowOff>
    </xdr:from>
    <xdr:to>
      <xdr:col>9</xdr:col>
      <xdr:colOff>514350</xdr:colOff>
      <xdr:row>103</xdr:row>
      <xdr:rowOff>1880152</xdr:rowOff>
    </xdr:to>
    <xdr:grpSp>
      <xdr:nvGrpSpPr>
        <xdr:cNvPr id="5" name="Group 4"/>
        <xdr:cNvGrpSpPr/>
      </xdr:nvGrpSpPr>
      <xdr:grpSpPr>
        <a:xfrm>
          <a:off x="10017024" y="43852497"/>
          <a:ext cx="429303" cy="1981200"/>
          <a:chOff x="10007612" y="33667148"/>
          <a:chExt cx="429303" cy="1981200"/>
        </a:xfrm>
      </xdr:grpSpPr>
      <xdr:sp macro="" textlink="">
        <xdr:nvSpPr>
          <xdr:cNvPr id="668" name="Oval 667"/>
          <xdr:cNvSpPr/>
        </xdr:nvSpPr>
        <xdr:spPr>
          <a:xfrm>
            <a:off x="10007612" y="34471682"/>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75522</xdr:colOff>
      <xdr:row>102</xdr:row>
      <xdr:rowOff>98977</xdr:rowOff>
    </xdr:from>
    <xdr:to>
      <xdr:col>10</xdr:col>
      <xdr:colOff>504825</xdr:colOff>
      <xdr:row>103</xdr:row>
      <xdr:rowOff>1880152</xdr:rowOff>
    </xdr:to>
    <xdr:grpSp>
      <xdr:nvGrpSpPr>
        <xdr:cNvPr id="6" name="Group 5"/>
        <xdr:cNvGrpSpPr/>
      </xdr:nvGrpSpPr>
      <xdr:grpSpPr>
        <a:xfrm>
          <a:off x="10630954" y="43862022"/>
          <a:ext cx="429303" cy="1971675"/>
          <a:chOff x="10619283" y="33676673"/>
          <a:chExt cx="429303" cy="1971675"/>
        </a:xfrm>
      </xdr:grpSpPr>
      <xdr:sp macro="" textlink="">
        <xdr:nvSpPr>
          <xdr:cNvPr id="670" name="Oval 669"/>
          <xdr:cNvSpPr/>
        </xdr:nvSpPr>
        <xdr:spPr>
          <a:xfrm>
            <a:off x="10619283" y="34471682"/>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75522</xdr:colOff>
      <xdr:row>102</xdr:row>
      <xdr:rowOff>98977</xdr:rowOff>
    </xdr:from>
    <xdr:to>
      <xdr:col>11</xdr:col>
      <xdr:colOff>514350</xdr:colOff>
      <xdr:row>103</xdr:row>
      <xdr:rowOff>1880152</xdr:rowOff>
    </xdr:to>
    <xdr:grpSp>
      <xdr:nvGrpSpPr>
        <xdr:cNvPr id="7" name="Group 6"/>
        <xdr:cNvGrpSpPr/>
      </xdr:nvGrpSpPr>
      <xdr:grpSpPr>
        <a:xfrm>
          <a:off x="11167817" y="43862022"/>
          <a:ext cx="438828" cy="1971675"/>
          <a:chOff x="11149370" y="33676673"/>
          <a:chExt cx="438828" cy="1971675"/>
        </a:xfrm>
      </xdr:grpSpPr>
      <xdr:sp macro="" textlink="">
        <xdr:nvSpPr>
          <xdr:cNvPr id="671" name="Oval 670"/>
          <xdr:cNvSpPr/>
        </xdr:nvSpPr>
        <xdr:spPr>
          <a:xfrm>
            <a:off x="11149370" y="34471682"/>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solidFill>
                <a:schemeClr val="bg1">
                  <a:lumMod val="85000"/>
                </a:schemeClr>
              </a:solidFill>
            </a:endParaRPr>
          </a:p>
        </xdr:txBody>
      </xdr:sp>
    </xdr:grpSp>
    <xdr:clientData/>
  </xdr:twoCellAnchor>
  <xdr:twoCellAnchor>
    <xdr:from>
      <xdr:col>9</xdr:col>
      <xdr:colOff>85047</xdr:colOff>
      <xdr:row>105</xdr:row>
      <xdr:rowOff>71646</xdr:rowOff>
    </xdr:from>
    <xdr:to>
      <xdr:col>9</xdr:col>
      <xdr:colOff>514350</xdr:colOff>
      <xdr:row>105</xdr:row>
      <xdr:rowOff>935937</xdr:rowOff>
    </xdr:to>
    <xdr:grpSp>
      <xdr:nvGrpSpPr>
        <xdr:cNvPr id="334" name="Group 333"/>
        <xdr:cNvGrpSpPr/>
      </xdr:nvGrpSpPr>
      <xdr:grpSpPr>
        <a:xfrm>
          <a:off x="10017024" y="46882691"/>
          <a:ext cx="429303" cy="864291"/>
          <a:chOff x="10007612" y="36697342"/>
          <a:chExt cx="429303" cy="864291"/>
        </a:xfrm>
      </xdr:grpSpPr>
      <xdr:sp macro="" textlink="">
        <xdr:nvSpPr>
          <xdr:cNvPr id="674" name="Oval 673"/>
          <xdr:cNvSpPr/>
        </xdr:nvSpPr>
        <xdr:spPr>
          <a:xfrm>
            <a:off x="10007612" y="36939527"/>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75522</xdr:colOff>
      <xdr:row>105</xdr:row>
      <xdr:rowOff>81171</xdr:rowOff>
    </xdr:from>
    <xdr:to>
      <xdr:col>10</xdr:col>
      <xdr:colOff>504825</xdr:colOff>
      <xdr:row>105</xdr:row>
      <xdr:rowOff>935937</xdr:rowOff>
    </xdr:to>
    <xdr:grpSp>
      <xdr:nvGrpSpPr>
        <xdr:cNvPr id="335" name="Group 334"/>
        <xdr:cNvGrpSpPr/>
      </xdr:nvGrpSpPr>
      <xdr:grpSpPr>
        <a:xfrm>
          <a:off x="10630954" y="46892216"/>
          <a:ext cx="429303" cy="854766"/>
          <a:chOff x="10619283" y="36706867"/>
          <a:chExt cx="429303" cy="854766"/>
        </a:xfrm>
      </xdr:grpSpPr>
      <xdr:sp macro="" textlink="">
        <xdr:nvSpPr>
          <xdr:cNvPr id="676" name="Oval 675"/>
          <xdr:cNvSpPr/>
        </xdr:nvSpPr>
        <xdr:spPr>
          <a:xfrm>
            <a:off x="10619283" y="36939527"/>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75522</xdr:colOff>
      <xdr:row>105</xdr:row>
      <xdr:rowOff>81171</xdr:rowOff>
    </xdr:from>
    <xdr:to>
      <xdr:col>11</xdr:col>
      <xdr:colOff>514350</xdr:colOff>
      <xdr:row>105</xdr:row>
      <xdr:rowOff>935937</xdr:rowOff>
    </xdr:to>
    <xdr:grpSp>
      <xdr:nvGrpSpPr>
        <xdr:cNvPr id="336" name="Group 335"/>
        <xdr:cNvGrpSpPr/>
      </xdr:nvGrpSpPr>
      <xdr:grpSpPr>
        <a:xfrm>
          <a:off x="11167817" y="46892216"/>
          <a:ext cx="438828" cy="854766"/>
          <a:chOff x="11149370" y="36706867"/>
          <a:chExt cx="438828" cy="854766"/>
        </a:xfrm>
      </xdr:grpSpPr>
      <xdr:sp macro="" textlink="">
        <xdr:nvSpPr>
          <xdr:cNvPr id="677" name="Oval 676"/>
          <xdr:cNvSpPr/>
        </xdr:nvSpPr>
        <xdr:spPr>
          <a:xfrm>
            <a:off x="11149370" y="36939527"/>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solidFill>
                <a:schemeClr val="bg1">
                  <a:lumMod val="85000"/>
                </a:schemeClr>
              </a:solidFill>
            </a:endParaRPr>
          </a:p>
        </xdr:txBody>
      </xdr:sp>
    </xdr:grpSp>
    <xdr:clientData/>
  </xdr:twoCellAnchor>
  <xdr:twoCellAnchor>
    <xdr:from>
      <xdr:col>9</xdr:col>
      <xdr:colOff>85047</xdr:colOff>
      <xdr:row>107</xdr:row>
      <xdr:rowOff>271665</xdr:rowOff>
    </xdr:from>
    <xdr:to>
      <xdr:col>9</xdr:col>
      <xdr:colOff>514350</xdr:colOff>
      <xdr:row>107</xdr:row>
      <xdr:rowOff>1515712</xdr:rowOff>
    </xdr:to>
    <xdr:grpSp>
      <xdr:nvGrpSpPr>
        <xdr:cNvPr id="342" name="Group 341"/>
        <xdr:cNvGrpSpPr/>
      </xdr:nvGrpSpPr>
      <xdr:grpSpPr>
        <a:xfrm>
          <a:off x="10017024" y="48433529"/>
          <a:ext cx="429303" cy="1244047"/>
          <a:chOff x="10007612" y="38247426"/>
          <a:chExt cx="429303" cy="1244047"/>
        </a:xfrm>
      </xdr:grpSpPr>
      <xdr:sp macro="" textlink="">
        <xdr:nvSpPr>
          <xdr:cNvPr id="680" name="Oval 679"/>
          <xdr:cNvSpPr/>
        </xdr:nvSpPr>
        <xdr:spPr>
          <a:xfrm>
            <a:off x="10007612" y="38679247"/>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75522</xdr:colOff>
      <xdr:row>107</xdr:row>
      <xdr:rowOff>281190</xdr:rowOff>
    </xdr:from>
    <xdr:to>
      <xdr:col>10</xdr:col>
      <xdr:colOff>504825</xdr:colOff>
      <xdr:row>107</xdr:row>
      <xdr:rowOff>1515712</xdr:rowOff>
    </xdr:to>
    <xdr:grpSp>
      <xdr:nvGrpSpPr>
        <xdr:cNvPr id="343" name="Group 342"/>
        <xdr:cNvGrpSpPr/>
      </xdr:nvGrpSpPr>
      <xdr:grpSpPr>
        <a:xfrm>
          <a:off x="10630954" y="48443054"/>
          <a:ext cx="429303" cy="1234522"/>
          <a:chOff x="10619283" y="38256951"/>
          <a:chExt cx="429303" cy="1234522"/>
        </a:xfrm>
      </xdr:grpSpPr>
      <xdr:sp macro="" textlink="">
        <xdr:nvSpPr>
          <xdr:cNvPr id="682" name="Oval 681"/>
          <xdr:cNvSpPr/>
        </xdr:nvSpPr>
        <xdr:spPr>
          <a:xfrm>
            <a:off x="10619283" y="38679247"/>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75522</xdr:colOff>
      <xdr:row>107</xdr:row>
      <xdr:rowOff>281190</xdr:rowOff>
    </xdr:from>
    <xdr:to>
      <xdr:col>11</xdr:col>
      <xdr:colOff>514350</xdr:colOff>
      <xdr:row>107</xdr:row>
      <xdr:rowOff>1515712</xdr:rowOff>
    </xdr:to>
    <xdr:grpSp>
      <xdr:nvGrpSpPr>
        <xdr:cNvPr id="344" name="Group 343"/>
        <xdr:cNvGrpSpPr/>
      </xdr:nvGrpSpPr>
      <xdr:grpSpPr>
        <a:xfrm>
          <a:off x="11167817" y="48443054"/>
          <a:ext cx="438828" cy="1234522"/>
          <a:chOff x="11149370" y="38256951"/>
          <a:chExt cx="438828" cy="1234522"/>
        </a:xfrm>
      </xdr:grpSpPr>
      <xdr:sp macro="" textlink="">
        <xdr:nvSpPr>
          <xdr:cNvPr id="683" name="Oval 682"/>
          <xdr:cNvSpPr/>
        </xdr:nvSpPr>
        <xdr:spPr>
          <a:xfrm>
            <a:off x="11149370" y="38679247"/>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solidFill>
                <a:schemeClr val="bg1">
                  <a:lumMod val="85000"/>
                </a:schemeClr>
              </a:solidFill>
            </a:endParaRPr>
          </a:p>
        </xdr:txBody>
      </xdr:sp>
    </xdr:grpSp>
    <xdr:clientData/>
  </xdr:twoCellAnchor>
  <xdr:twoCellAnchor>
    <xdr:from>
      <xdr:col>9</xdr:col>
      <xdr:colOff>99805</xdr:colOff>
      <xdr:row>110</xdr:row>
      <xdr:rowOff>163576</xdr:rowOff>
    </xdr:from>
    <xdr:to>
      <xdr:col>9</xdr:col>
      <xdr:colOff>542925</xdr:colOff>
      <xdr:row>110</xdr:row>
      <xdr:rowOff>1126429</xdr:rowOff>
    </xdr:to>
    <xdr:grpSp>
      <xdr:nvGrpSpPr>
        <xdr:cNvPr id="338" name="Group 337"/>
        <xdr:cNvGrpSpPr/>
      </xdr:nvGrpSpPr>
      <xdr:grpSpPr>
        <a:xfrm>
          <a:off x="10031782" y="50732667"/>
          <a:ext cx="443120" cy="962853"/>
          <a:chOff x="10022370" y="40574424"/>
          <a:chExt cx="443120" cy="962853"/>
        </a:xfrm>
      </xdr:grpSpPr>
      <xdr:sp macro="" textlink="">
        <xdr:nvSpPr>
          <xdr:cNvPr id="686" name="Oval 685"/>
          <xdr:cNvSpPr/>
        </xdr:nvSpPr>
        <xdr:spPr>
          <a:xfrm>
            <a:off x="10022370" y="40857165"/>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90280</xdr:colOff>
      <xdr:row>110</xdr:row>
      <xdr:rowOff>163576</xdr:rowOff>
    </xdr:from>
    <xdr:to>
      <xdr:col>10</xdr:col>
      <xdr:colOff>523875</xdr:colOff>
      <xdr:row>110</xdr:row>
      <xdr:rowOff>1126429</xdr:rowOff>
    </xdr:to>
    <xdr:grpSp>
      <xdr:nvGrpSpPr>
        <xdr:cNvPr id="339" name="Group 338"/>
        <xdr:cNvGrpSpPr/>
      </xdr:nvGrpSpPr>
      <xdr:grpSpPr>
        <a:xfrm>
          <a:off x="10645712" y="50732667"/>
          <a:ext cx="433595" cy="962853"/>
          <a:chOff x="10634041" y="40574424"/>
          <a:chExt cx="433595" cy="962853"/>
        </a:xfrm>
      </xdr:grpSpPr>
      <xdr:sp macro="" textlink="">
        <xdr:nvSpPr>
          <xdr:cNvPr id="688" name="Oval 687"/>
          <xdr:cNvSpPr/>
        </xdr:nvSpPr>
        <xdr:spPr>
          <a:xfrm>
            <a:off x="10634041" y="40857165"/>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90280</xdr:colOff>
      <xdr:row>110</xdr:row>
      <xdr:rowOff>173101</xdr:rowOff>
    </xdr:from>
    <xdr:to>
      <xdr:col>11</xdr:col>
      <xdr:colOff>523875</xdr:colOff>
      <xdr:row>110</xdr:row>
      <xdr:rowOff>1126429</xdr:rowOff>
    </xdr:to>
    <xdr:grpSp>
      <xdr:nvGrpSpPr>
        <xdr:cNvPr id="340" name="Group 339"/>
        <xdr:cNvGrpSpPr/>
      </xdr:nvGrpSpPr>
      <xdr:grpSpPr>
        <a:xfrm>
          <a:off x="11182575" y="50742192"/>
          <a:ext cx="433595" cy="953328"/>
          <a:chOff x="11164128" y="40583949"/>
          <a:chExt cx="433595" cy="953328"/>
        </a:xfrm>
      </xdr:grpSpPr>
      <xdr:sp macro="" textlink="">
        <xdr:nvSpPr>
          <xdr:cNvPr id="689" name="Oval 688"/>
          <xdr:cNvSpPr/>
        </xdr:nvSpPr>
        <xdr:spPr>
          <a:xfrm>
            <a:off x="11164128" y="40857165"/>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66674</xdr:colOff>
      <xdr:row>129</xdr:row>
      <xdr:rowOff>138734</xdr:rowOff>
    </xdr:from>
    <xdr:to>
      <xdr:col>9</xdr:col>
      <xdr:colOff>504825</xdr:colOff>
      <xdr:row>129</xdr:row>
      <xdr:rowOff>1143001</xdr:rowOff>
    </xdr:to>
    <xdr:grpSp>
      <xdr:nvGrpSpPr>
        <xdr:cNvPr id="346" name="Group 345"/>
        <xdr:cNvGrpSpPr/>
      </xdr:nvGrpSpPr>
      <xdr:grpSpPr>
        <a:xfrm>
          <a:off x="9998651" y="57643757"/>
          <a:ext cx="438151" cy="1004267"/>
          <a:chOff x="9989239" y="44955930"/>
          <a:chExt cx="438151" cy="1004267"/>
        </a:xfrm>
      </xdr:grpSpPr>
      <xdr:sp macro="" textlink="">
        <xdr:nvSpPr>
          <xdr:cNvPr id="692" name="Oval 691"/>
          <xdr:cNvSpPr/>
        </xdr:nvSpPr>
        <xdr:spPr>
          <a:xfrm>
            <a:off x="9989239" y="45263512"/>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57149</xdr:colOff>
      <xdr:row>129</xdr:row>
      <xdr:rowOff>138734</xdr:rowOff>
    </xdr:from>
    <xdr:to>
      <xdr:col>10</xdr:col>
      <xdr:colOff>495300</xdr:colOff>
      <xdr:row>129</xdr:row>
      <xdr:rowOff>1143001</xdr:rowOff>
    </xdr:to>
    <xdr:grpSp>
      <xdr:nvGrpSpPr>
        <xdr:cNvPr id="347" name="Group 346"/>
        <xdr:cNvGrpSpPr/>
      </xdr:nvGrpSpPr>
      <xdr:grpSpPr>
        <a:xfrm>
          <a:off x="10612581" y="57643757"/>
          <a:ext cx="438151" cy="1004267"/>
          <a:chOff x="10600910" y="44955930"/>
          <a:chExt cx="438151" cy="1004267"/>
        </a:xfrm>
      </xdr:grpSpPr>
      <xdr:sp macro="" textlink="">
        <xdr:nvSpPr>
          <xdr:cNvPr id="694" name="Oval 693"/>
          <xdr:cNvSpPr/>
        </xdr:nvSpPr>
        <xdr:spPr>
          <a:xfrm>
            <a:off x="10600910" y="45263512"/>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57149</xdr:colOff>
      <xdr:row>129</xdr:row>
      <xdr:rowOff>148259</xdr:rowOff>
    </xdr:from>
    <xdr:to>
      <xdr:col>11</xdr:col>
      <xdr:colOff>495300</xdr:colOff>
      <xdr:row>129</xdr:row>
      <xdr:rowOff>1143001</xdr:rowOff>
    </xdr:to>
    <xdr:grpSp>
      <xdr:nvGrpSpPr>
        <xdr:cNvPr id="348" name="Group 347"/>
        <xdr:cNvGrpSpPr/>
      </xdr:nvGrpSpPr>
      <xdr:grpSpPr>
        <a:xfrm>
          <a:off x="11149444" y="57653282"/>
          <a:ext cx="438151" cy="994742"/>
          <a:chOff x="11130997" y="44965455"/>
          <a:chExt cx="438151" cy="994742"/>
        </a:xfrm>
      </xdr:grpSpPr>
      <xdr:sp macro="" textlink="">
        <xdr:nvSpPr>
          <xdr:cNvPr id="695" name="Oval 694"/>
          <xdr:cNvSpPr/>
        </xdr:nvSpPr>
        <xdr:spPr>
          <a:xfrm>
            <a:off x="11130997" y="45263512"/>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66674</xdr:colOff>
      <xdr:row>135</xdr:row>
      <xdr:rowOff>117611</xdr:rowOff>
    </xdr:from>
    <xdr:to>
      <xdr:col>9</xdr:col>
      <xdr:colOff>504825</xdr:colOff>
      <xdr:row>135</xdr:row>
      <xdr:rowOff>861389</xdr:rowOff>
    </xdr:to>
    <xdr:grpSp>
      <xdr:nvGrpSpPr>
        <xdr:cNvPr id="352" name="Group 351"/>
        <xdr:cNvGrpSpPr/>
      </xdr:nvGrpSpPr>
      <xdr:grpSpPr>
        <a:xfrm>
          <a:off x="9998651" y="60116452"/>
          <a:ext cx="438151" cy="743778"/>
          <a:chOff x="9989239" y="47212524"/>
          <a:chExt cx="438151" cy="743778"/>
        </a:xfrm>
      </xdr:grpSpPr>
      <xdr:sp macro="" textlink="">
        <xdr:nvSpPr>
          <xdr:cNvPr id="698" name="Oval 697"/>
          <xdr:cNvSpPr/>
        </xdr:nvSpPr>
        <xdr:spPr>
          <a:xfrm>
            <a:off x="9989239" y="47385367"/>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57149</xdr:colOff>
      <xdr:row>135</xdr:row>
      <xdr:rowOff>117611</xdr:rowOff>
    </xdr:from>
    <xdr:to>
      <xdr:col>10</xdr:col>
      <xdr:colOff>495300</xdr:colOff>
      <xdr:row>135</xdr:row>
      <xdr:rowOff>861389</xdr:rowOff>
    </xdr:to>
    <xdr:grpSp>
      <xdr:nvGrpSpPr>
        <xdr:cNvPr id="354" name="Group 353"/>
        <xdr:cNvGrpSpPr/>
      </xdr:nvGrpSpPr>
      <xdr:grpSpPr>
        <a:xfrm>
          <a:off x="10612581" y="60116452"/>
          <a:ext cx="438151" cy="743778"/>
          <a:chOff x="10600910" y="47212524"/>
          <a:chExt cx="438151" cy="743778"/>
        </a:xfrm>
      </xdr:grpSpPr>
      <xdr:sp macro="" textlink="">
        <xdr:nvSpPr>
          <xdr:cNvPr id="700" name="Oval 699"/>
          <xdr:cNvSpPr/>
        </xdr:nvSpPr>
        <xdr:spPr>
          <a:xfrm>
            <a:off x="10600910" y="47385367"/>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57149</xdr:colOff>
      <xdr:row>135</xdr:row>
      <xdr:rowOff>127136</xdr:rowOff>
    </xdr:from>
    <xdr:to>
      <xdr:col>11</xdr:col>
      <xdr:colOff>495300</xdr:colOff>
      <xdr:row>135</xdr:row>
      <xdr:rowOff>861389</xdr:rowOff>
    </xdr:to>
    <xdr:grpSp>
      <xdr:nvGrpSpPr>
        <xdr:cNvPr id="355" name="Group 354"/>
        <xdr:cNvGrpSpPr/>
      </xdr:nvGrpSpPr>
      <xdr:grpSpPr>
        <a:xfrm>
          <a:off x="11149444" y="60125977"/>
          <a:ext cx="438151" cy="734253"/>
          <a:chOff x="11130997" y="47222049"/>
          <a:chExt cx="438151" cy="734253"/>
        </a:xfrm>
      </xdr:grpSpPr>
      <xdr:sp macro="" textlink="">
        <xdr:nvSpPr>
          <xdr:cNvPr id="701" name="Oval 700"/>
          <xdr:cNvSpPr/>
        </xdr:nvSpPr>
        <xdr:spPr>
          <a:xfrm>
            <a:off x="11130997" y="47385367"/>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66674</xdr:colOff>
      <xdr:row>141</xdr:row>
      <xdr:rowOff>108615</xdr:rowOff>
    </xdr:from>
    <xdr:to>
      <xdr:col>9</xdr:col>
      <xdr:colOff>504825</xdr:colOff>
      <xdr:row>141</xdr:row>
      <xdr:rowOff>499140</xdr:rowOff>
    </xdr:to>
    <xdr:grpSp>
      <xdr:nvGrpSpPr>
        <xdr:cNvPr id="360" name="Group 359"/>
        <xdr:cNvGrpSpPr/>
      </xdr:nvGrpSpPr>
      <xdr:grpSpPr>
        <a:xfrm>
          <a:off x="9998651" y="62713842"/>
          <a:ext cx="438151" cy="390525"/>
          <a:chOff x="9989239" y="49530941"/>
          <a:chExt cx="438151" cy="390525"/>
        </a:xfrm>
      </xdr:grpSpPr>
      <xdr:sp macro="" textlink="">
        <xdr:nvSpPr>
          <xdr:cNvPr id="704" name="Oval 703"/>
          <xdr:cNvSpPr/>
        </xdr:nvSpPr>
        <xdr:spPr>
          <a:xfrm>
            <a:off x="9989239" y="49530941"/>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57149</xdr:colOff>
      <xdr:row>141</xdr:row>
      <xdr:rowOff>108615</xdr:rowOff>
    </xdr:from>
    <xdr:to>
      <xdr:col>10</xdr:col>
      <xdr:colOff>495300</xdr:colOff>
      <xdr:row>141</xdr:row>
      <xdr:rowOff>499140</xdr:rowOff>
    </xdr:to>
    <xdr:grpSp>
      <xdr:nvGrpSpPr>
        <xdr:cNvPr id="361" name="Group 360"/>
        <xdr:cNvGrpSpPr/>
      </xdr:nvGrpSpPr>
      <xdr:grpSpPr>
        <a:xfrm>
          <a:off x="10612581" y="62713842"/>
          <a:ext cx="438151" cy="390525"/>
          <a:chOff x="10600910" y="49530941"/>
          <a:chExt cx="438151" cy="390525"/>
        </a:xfrm>
      </xdr:grpSpPr>
      <xdr:sp macro="" textlink="">
        <xdr:nvSpPr>
          <xdr:cNvPr id="706" name="Oval 705"/>
          <xdr:cNvSpPr/>
        </xdr:nvSpPr>
        <xdr:spPr>
          <a:xfrm>
            <a:off x="10600910" y="49530941"/>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57149</xdr:colOff>
      <xdr:row>141</xdr:row>
      <xdr:rowOff>108615</xdr:rowOff>
    </xdr:from>
    <xdr:to>
      <xdr:col>11</xdr:col>
      <xdr:colOff>495300</xdr:colOff>
      <xdr:row>141</xdr:row>
      <xdr:rowOff>499140</xdr:rowOff>
    </xdr:to>
    <xdr:grpSp>
      <xdr:nvGrpSpPr>
        <xdr:cNvPr id="364" name="Group 363"/>
        <xdr:cNvGrpSpPr/>
      </xdr:nvGrpSpPr>
      <xdr:grpSpPr>
        <a:xfrm>
          <a:off x="11149444" y="62713842"/>
          <a:ext cx="438151" cy="390525"/>
          <a:chOff x="11130997" y="49530941"/>
          <a:chExt cx="438151" cy="390525"/>
        </a:xfrm>
      </xdr:grpSpPr>
      <xdr:sp macro="" textlink="">
        <xdr:nvSpPr>
          <xdr:cNvPr id="707" name="Oval 706"/>
          <xdr:cNvSpPr/>
        </xdr:nvSpPr>
        <xdr:spPr>
          <a:xfrm>
            <a:off x="11130997" y="49530941"/>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66674</xdr:colOff>
      <xdr:row>145</xdr:row>
      <xdr:rowOff>85725</xdr:rowOff>
    </xdr:from>
    <xdr:to>
      <xdr:col>9</xdr:col>
      <xdr:colOff>504825</xdr:colOff>
      <xdr:row>145</xdr:row>
      <xdr:rowOff>505240</xdr:rowOff>
    </xdr:to>
    <xdr:grpSp>
      <xdr:nvGrpSpPr>
        <xdr:cNvPr id="367" name="Group 366"/>
        <xdr:cNvGrpSpPr/>
      </xdr:nvGrpSpPr>
      <xdr:grpSpPr>
        <a:xfrm>
          <a:off x="9998651" y="67418816"/>
          <a:ext cx="438151" cy="419515"/>
          <a:chOff x="9989239" y="51371638"/>
          <a:chExt cx="438151" cy="419515"/>
        </a:xfrm>
      </xdr:grpSpPr>
      <xdr:sp macro="" textlink="">
        <xdr:nvSpPr>
          <xdr:cNvPr id="710" name="Oval 709"/>
          <xdr:cNvSpPr/>
        </xdr:nvSpPr>
        <xdr:spPr>
          <a:xfrm>
            <a:off x="9989239" y="51394528"/>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57149</xdr:colOff>
      <xdr:row>145</xdr:row>
      <xdr:rowOff>108615</xdr:rowOff>
    </xdr:from>
    <xdr:to>
      <xdr:col>10</xdr:col>
      <xdr:colOff>495300</xdr:colOff>
      <xdr:row>145</xdr:row>
      <xdr:rowOff>499140</xdr:rowOff>
    </xdr:to>
    <xdr:grpSp>
      <xdr:nvGrpSpPr>
        <xdr:cNvPr id="368" name="Group 367"/>
        <xdr:cNvGrpSpPr/>
      </xdr:nvGrpSpPr>
      <xdr:grpSpPr>
        <a:xfrm>
          <a:off x="10612581" y="67441706"/>
          <a:ext cx="438151" cy="390525"/>
          <a:chOff x="10600910" y="51394528"/>
          <a:chExt cx="438151" cy="390525"/>
        </a:xfrm>
      </xdr:grpSpPr>
      <xdr:sp macro="" textlink="">
        <xdr:nvSpPr>
          <xdr:cNvPr id="712" name="Oval 711"/>
          <xdr:cNvSpPr/>
        </xdr:nvSpPr>
        <xdr:spPr>
          <a:xfrm>
            <a:off x="10600910" y="51394528"/>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57149</xdr:colOff>
      <xdr:row>145</xdr:row>
      <xdr:rowOff>108615</xdr:rowOff>
    </xdr:from>
    <xdr:to>
      <xdr:col>11</xdr:col>
      <xdr:colOff>495300</xdr:colOff>
      <xdr:row>145</xdr:row>
      <xdr:rowOff>499140</xdr:rowOff>
    </xdr:to>
    <xdr:grpSp>
      <xdr:nvGrpSpPr>
        <xdr:cNvPr id="369" name="Group 368"/>
        <xdr:cNvGrpSpPr/>
      </xdr:nvGrpSpPr>
      <xdr:grpSpPr>
        <a:xfrm>
          <a:off x="11149444" y="67441706"/>
          <a:ext cx="438151" cy="390525"/>
          <a:chOff x="11130997" y="51394528"/>
          <a:chExt cx="438151" cy="390525"/>
        </a:xfrm>
      </xdr:grpSpPr>
      <xdr:sp macro="" textlink="">
        <xdr:nvSpPr>
          <xdr:cNvPr id="713" name="Oval 712"/>
          <xdr:cNvSpPr/>
        </xdr:nvSpPr>
        <xdr:spPr>
          <a:xfrm>
            <a:off x="11130997" y="51394528"/>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66674</xdr:colOff>
      <xdr:row>146</xdr:row>
      <xdr:rowOff>108615</xdr:rowOff>
    </xdr:from>
    <xdr:to>
      <xdr:col>9</xdr:col>
      <xdr:colOff>496542</xdr:colOff>
      <xdr:row>146</xdr:row>
      <xdr:rowOff>499140</xdr:rowOff>
    </xdr:to>
    <xdr:grpSp>
      <xdr:nvGrpSpPr>
        <xdr:cNvPr id="371" name="Group 370"/>
        <xdr:cNvGrpSpPr/>
      </xdr:nvGrpSpPr>
      <xdr:grpSpPr>
        <a:xfrm>
          <a:off x="9998651" y="68013206"/>
          <a:ext cx="429868" cy="390525"/>
          <a:chOff x="9989239" y="51966028"/>
          <a:chExt cx="429868" cy="390525"/>
        </a:xfrm>
      </xdr:grpSpPr>
      <xdr:sp macro="" textlink="">
        <xdr:nvSpPr>
          <xdr:cNvPr id="716" name="Oval 715"/>
          <xdr:cNvSpPr/>
        </xdr:nvSpPr>
        <xdr:spPr>
          <a:xfrm>
            <a:off x="9989239" y="51966028"/>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57149</xdr:colOff>
      <xdr:row>146</xdr:row>
      <xdr:rowOff>108615</xdr:rowOff>
    </xdr:from>
    <xdr:to>
      <xdr:col>10</xdr:col>
      <xdr:colOff>495300</xdr:colOff>
      <xdr:row>146</xdr:row>
      <xdr:rowOff>499140</xdr:rowOff>
    </xdr:to>
    <xdr:grpSp>
      <xdr:nvGrpSpPr>
        <xdr:cNvPr id="372" name="Group 371"/>
        <xdr:cNvGrpSpPr/>
      </xdr:nvGrpSpPr>
      <xdr:grpSpPr>
        <a:xfrm>
          <a:off x="10612581" y="68013206"/>
          <a:ext cx="438151" cy="390525"/>
          <a:chOff x="10600910" y="51966028"/>
          <a:chExt cx="438151" cy="390525"/>
        </a:xfrm>
      </xdr:grpSpPr>
      <xdr:sp macro="" textlink="">
        <xdr:nvSpPr>
          <xdr:cNvPr id="718" name="Oval 717"/>
          <xdr:cNvSpPr/>
        </xdr:nvSpPr>
        <xdr:spPr>
          <a:xfrm>
            <a:off x="10600910" y="51966028"/>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57149</xdr:colOff>
      <xdr:row>146</xdr:row>
      <xdr:rowOff>108615</xdr:rowOff>
    </xdr:from>
    <xdr:to>
      <xdr:col>11</xdr:col>
      <xdr:colOff>495300</xdr:colOff>
      <xdr:row>146</xdr:row>
      <xdr:rowOff>499140</xdr:rowOff>
    </xdr:to>
    <xdr:grpSp>
      <xdr:nvGrpSpPr>
        <xdr:cNvPr id="373" name="Group 372"/>
        <xdr:cNvGrpSpPr/>
      </xdr:nvGrpSpPr>
      <xdr:grpSpPr>
        <a:xfrm>
          <a:off x="11149444" y="68013206"/>
          <a:ext cx="438151" cy="390525"/>
          <a:chOff x="11130997" y="51966028"/>
          <a:chExt cx="438151" cy="390525"/>
        </a:xfrm>
      </xdr:grpSpPr>
      <xdr:sp macro="" textlink="">
        <xdr:nvSpPr>
          <xdr:cNvPr id="719" name="Oval 718"/>
          <xdr:cNvSpPr/>
        </xdr:nvSpPr>
        <xdr:spPr>
          <a:xfrm>
            <a:off x="11130997" y="51966028"/>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74958</xdr:colOff>
      <xdr:row>149</xdr:row>
      <xdr:rowOff>85725</xdr:rowOff>
    </xdr:from>
    <xdr:to>
      <xdr:col>9</xdr:col>
      <xdr:colOff>504825</xdr:colOff>
      <xdr:row>149</xdr:row>
      <xdr:rowOff>514350</xdr:rowOff>
    </xdr:to>
    <xdr:grpSp>
      <xdr:nvGrpSpPr>
        <xdr:cNvPr id="375" name="Group 374"/>
        <xdr:cNvGrpSpPr/>
      </xdr:nvGrpSpPr>
      <xdr:grpSpPr>
        <a:xfrm>
          <a:off x="10006935" y="72397793"/>
          <a:ext cx="429867" cy="428625"/>
          <a:chOff x="9997523" y="53450573"/>
          <a:chExt cx="429867" cy="428625"/>
        </a:xfrm>
      </xdr:grpSpPr>
      <xdr:sp macro="" textlink="">
        <xdr:nvSpPr>
          <xdr:cNvPr id="722" name="Oval 721"/>
          <xdr:cNvSpPr/>
        </xdr:nvSpPr>
        <xdr:spPr>
          <a:xfrm>
            <a:off x="9997523" y="53473464"/>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65433</xdr:colOff>
      <xdr:row>149</xdr:row>
      <xdr:rowOff>85725</xdr:rowOff>
    </xdr:from>
    <xdr:to>
      <xdr:col>10</xdr:col>
      <xdr:colOff>504825</xdr:colOff>
      <xdr:row>149</xdr:row>
      <xdr:rowOff>514350</xdr:rowOff>
    </xdr:to>
    <xdr:grpSp>
      <xdr:nvGrpSpPr>
        <xdr:cNvPr id="376" name="Group 375"/>
        <xdr:cNvGrpSpPr/>
      </xdr:nvGrpSpPr>
      <xdr:grpSpPr>
        <a:xfrm>
          <a:off x="10620865" y="72397793"/>
          <a:ext cx="439392" cy="428625"/>
          <a:chOff x="10609194" y="53450573"/>
          <a:chExt cx="439392" cy="428625"/>
        </a:xfrm>
      </xdr:grpSpPr>
      <xdr:sp macro="" textlink="">
        <xdr:nvSpPr>
          <xdr:cNvPr id="724" name="Oval 723"/>
          <xdr:cNvSpPr/>
        </xdr:nvSpPr>
        <xdr:spPr>
          <a:xfrm>
            <a:off x="10609194" y="53473464"/>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65433</xdr:colOff>
      <xdr:row>149</xdr:row>
      <xdr:rowOff>95250</xdr:rowOff>
    </xdr:from>
    <xdr:to>
      <xdr:col>11</xdr:col>
      <xdr:colOff>504825</xdr:colOff>
      <xdr:row>149</xdr:row>
      <xdr:rowOff>523875</xdr:rowOff>
    </xdr:to>
    <xdr:grpSp>
      <xdr:nvGrpSpPr>
        <xdr:cNvPr id="377" name="Group 376"/>
        <xdr:cNvGrpSpPr/>
      </xdr:nvGrpSpPr>
      <xdr:grpSpPr>
        <a:xfrm>
          <a:off x="11157728" y="72407318"/>
          <a:ext cx="439392" cy="428625"/>
          <a:chOff x="11139281" y="53460098"/>
          <a:chExt cx="439392" cy="428625"/>
        </a:xfrm>
      </xdr:grpSpPr>
      <xdr:sp macro="" textlink="">
        <xdr:nvSpPr>
          <xdr:cNvPr id="725" name="Oval 724"/>
          <xdr:cNvSpPr/>
        </xdr:nvSpPr>
        <xdr:spPr>
          <a:xfrm>
            <a:off x="11139281" y="53473464"/>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85047</xdr:colOff>
      <xdr:row>153</xdr:row>
      <xdr:rowOff>9111</xdr:rowOff>
    </xdr:from>
    <xdr:to>
      <xdr:col>9</xdr:col>
      <xdr:colOff>522632</xdr:colOff>
      <xdr:row>155</xdr:row>
      <xdr:rowOff>2244588</xdr:rowOff>
    </xdr:to>
    <xdr:grpSp>
      <xdr:nvGrpSpPr>
        <xdr:cNvPr id="379" name="Group 378"/>
        <xdr:cNvGrpSpPr/>
      </xdr:nvGrpSpPr>
      <xdr:grpSpPr>
        <a:xfrm>
          <a:off x="10017024" y="74814997"/>
          <a:ext cx="437585" cy="2633796"/>
          <a:chOff x="10007612" y="55237599"/>
          <a:chExt cx="437585" cy="2666176"/>
        </a:xfrm>
      </xdr:grpSpPr>
      <xdr:sp macro="" textlink="">
        <xdr:nvSpPr>
          <xdr:cNvPr id="728" name="Oval 727"/>
          <xdr:cNvSpPr/>
        </xdr:nvSpPr>
        <xdr:spPr>
          <a:xfrm>
            <a:off x="10007612" y="56379180"/>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75522</xdr:colOff>
      <xdr:row>153</xdr:row>
      <xdr:rowOff>18636</xdr:rowOff>
    </xdr:from>
    <xdr:to>
      <xdr:col>10</xdr:col>
      <xdr:colOff>513107</xdr:colOff>
      <xdr:row>155</xdr:row>
      <xdr:rowOff>2244588</xdr:rowOff>
    </xdr:to>
    <xdr:grpSp>
      <xdr:nvGrpSpPr>
        <xdr:cNvPr id="380" name="Group 379"/>
        <xdr:cNvGrpSpPr/>
      </xdr:nvGrpSpPr>
      <xdr:grpSpPr>
        <a:xfrm>
          <a:off x="10630954" y="74824522"/>
          <a:ext cx="437585" cy="2624271"/>
          <a:chOff x="10619283" y="55247105"/>
          <a:chExt cx="437585" cy="2656644"/>
        </a:xfrm>
      </xdr:grpSpPr>
      <xdr:sp macro="" textlink="">
        <xdr:nvSpPr>
          <xdr:cNvPr id="730" name="Oval 729"/>
          <xdr:cNvSpPr/>
        </xdr:nvSpPr>
        <xdr:spPr>
          <a:xfrm>
            <a:off x="10619283" y="56379180"/>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75522</xdr:colOff>
      <xdr:row>153</xdr:row>
      <xdr:rowOff>18636</xdr:rowOff>
    </xdr:from>
    <xdr:to>
      <xdr:col>11</xdr:col>
      <xdr:colOff>522632</xdr:colOff>
      <xdr:row>155</xdr:row>
      <xdr:rowOff>2244588</xdr:rowOff>
    </xdr:to>
    <xdr:grpSp>
      <xdr:nvGrpSpPr>
        <xdr:cNvPr id="381" name="Group 380"/>
        <xdr:cNvGrpSpPr/>
      </xdr:nvGrpSpPr>
      <xdr:grpSpPr>
        <a:xfrm>
          <a:off x="11167817" y="74824522"/>
          <a:ext cx="447110" cy="2624271"/>
          <a:chOff x="11149370" y="55247105"/>
          <a:chExt cx="447110" cy="2656644"/>
        </a:xfrm>
      </xdr:grpSpPr>
      <xdr:sp macro="" textlink="">
        <xdr:nvSpPr>
          <xdr:cNvPr id="731" name="Oval 730"/>
          <xdr:cNvSpPr/>
        </xdr:nvSpPr>
        <xdr:spPr>
          <a:xfrm>
            <a:off x="11149370" y="56379180"/>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66675</xdr:colOff>
      <xdr:row>212</xdr:row>
      <xdr:rowOff>356982</xdr:rowOff>
    </xdr:from>
    <xdr:to>
      <xdr:col>9</xdr:col>
      <xdr:colOff>504825</xdr:colOff>
      <xdr:row>212</xdr:row>
      <xdr:rowOff>911089</xdr:rowOff>
    </xdr:to>
    <xdr:grpSp>
      <xdr:nvGrpSpPr>
        <xdr:cNvPr id="623" name="Group 622"/>
        <xdr:cNvGrpSpPr/>
      </xdr:nvGrpSpPr>
      <xdr:grpSpPr>
        <a:xfrm>
          <a:off x="9998652" y="112422937"/>
          <a:ext cx="438150" cy="554107"/>
          <a:chOff x="9989240" y="82537025"/>
          <a:chExt cx="438150" cy="554107"/>
        </a:xfrm>
      </xdr:grpSpPr>
      <xdr:sp macro="" textlink="">
        <xdr:nvSpPr>
          <xdr:cNvPr id="734" name="Oval 733"/>
          <xdr:cNvSpPr/>
        </xdr:nvSpPr>
        <xdr:spPr>
          <a:xfrm>
            <a:off x="9989240" y="82626655"/>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57150</xdr:colOff>
      <xdr:row>212</xdr:row>
      <xdr:rowOff>356982</xdr:rowOff>
    </xdr:from>
    <xdr:to>
      <xdr:col>10</xdr:col>
      <xdr:colOff>495300</xdr:colOff>
      <xdr:row>212</xdr:row>
      <xdr:rowOff>911089</xdr:rowOff>
    </xdr:to>
    <xdr:grpSp>
      <xdr:nvGrpSpPr>
        <xdr:cNvPr id="624" name="Group 623"/>
        <xdr:cNvGrpSpPr/>
      </xdr:nvGrpSpPr>
      <xdr:grpSpPr>
        <a:xfrm>
          <a:off x="10612582" y="112422937"/>
          <a:ext cx="438150" cy="554107"/>
          <a:chOff x="10600911" y="82537025"/>
          <a:chExt cx="438150" cy="554107"/>
        </a:xfrm>
      </xdr:grpSpPr>
      <xdr:sp macro="" textlink="">
        <xdr:nvSpPr>
          <xdr:cNvPr id="736" name="Oval 735"/>
          <xdr:cNvSpPr/>
        </xdr:nvSpPr>
        <xdr:spPr>
          <a:xfrm>
            <a:off x="10600911" y="82626655"/>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57150</xdr:colOff>
      <xdr:row>212</xdr:row>
      <xdr:rowOff>366507</xdr:rowOff>
    </xdr:from>
    <xdr:to>
      <xdr:col>11</xdr:col>
      <xdr:colOff>495300</xdr:colOff>
      <xdr:row>212</xdr:row>
      <xdr:rowOff>915959</xdr:rowOff>
    </xdr:to>
    <xdr:grpSp>
      <xdr:nvGrpSpPr>
        <xdr:cNvPr id="626" name="Group 625"/>
        <xdr:cNvGrpSpPr/>
      </xdr:nvGrpSpPr>
      <xdr:grpSpPr>
        <a:xfrm>
          <a:off x="11149445" y="112432462"/>
          <a:ext cx="438150" cy="549452"/>
          <a:chOff x="11130998" y="82546550"/>
          <a:chExt cx="438150" cy="549452"/>
        </a:xfrm>
      </xdr:grpSpPr>
      <xdr:sp macro="" textlink="">
        <xdr:nvSpPr>
          <xdr:cNvPr id="737" name="Oval 736"/>
          <xdr:cNvSpPr/>
        </xdr:nvSpPr>
        <xdr:spPr>
          <a:xfrm>
            <a:off x="11130998" y="82626655"/>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83241</xdr:colOff>
      <xdr:row>177</xdr:row>
      <xdr:rowOff>136665</xdr:rowOff>
    </xdr:from>
    <xdr:to>
      <xdr:col>9</xdr:col>
      <xdr:colOff>504825</xdr:colOff>
      <xdr:row>177</xdr:row>
      <xdr:rowOff>532272</xdr:rowOff>
    </xdr:to>
    <xdr:grpSp>
      <xdr:nvGrpSpPr>
        <xdr:cNvPr id="383" name="Group 382"/>
        <xdr:cNvGrpSpPr/>
      </xdr:nvGrpSpPr>
      <xdr:grpSpPr>
        <a:xfrm>
          <a:off x="10015218" y="86381210"/>
          <a:ext cx="421584" cy="395607"/>
          <a:chOff x="10005806" y="65966839"/>
          <a:chExt cx="421584" cy="395607"/>
        </a:xfrm>
      </xdr:grpSpPr>
      <xdr:sp macro="" textlink="">
        <xdr:nvSpPr>
          <xdr:cNvPr id="752" name="Oval 751"/>
          <xdr:cNvSpPr/>
        </xdr:nvSpPr>
        <xdr:spPr>
          <a:xfrm>
            <a:off x="10005806" y="65971921"/>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57151</xdr:colOff>
      <xdr:row>177</xdr:row>
      <xdr:rowOff>116898</xdr:rowOff>
    </xdr:from>
    <xdr:to>
      <xdr:col>10</xdr:col>
      <xdr:colOff>495300</xdr:colOff>
      <xdr:row>177</xdr:row>
      <xdr:rowOff>507423</xdr:rowOff>
    </xdr:to>
    <xdr:grpSp>
      <xdr:nvGrpSpPr>
        <xdr:cNvPr id="513" name="Group 512"/>
        <xdr:cNvGrpSpPr/>
      </xdr:nvGrpSpPr>
      <xdr:grpSpPr>
        <a:xfrm>
          <a:off x="10612583" y="86361443"/>
          <a:ext cx="438149" cy="390525"/>
          <a:chOff x="10600912" y="65947072"/>
          <a:chExt cx="438149" cy="390525"/>
        </a:xfrm>
      </xdr:grpSpPr>
      <xdr:sp macro="" textlink="">
        <xdr:nvSpPr>
          <xdr:cNvPr id="754" name="Oval 753"/>
          <xdr:cNvSpPr/>
        </xdr:nvSpPr>
        <xdr:spPr>
          <a:xfrm>
            <a:off x="10600912" y="65947072"/>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57151</xdr:colOff>
      <xdr:row>177</xdr:row>
      <xdr:rowOff>104776</xdr:rowOff>
    </xdr:from>
    <xdr:to>
      <xdr:col>11</xdr:col>
      <xdr:colOff>495300</xdr:colOff>
      <xdr:row>177</xdr:row>
      <xdr:rowOff>530088</xdr:rowOff>
    </xdr:to>
    <xdr:grpSp>
      <xdr:nvGrpSpPr>
        <xdr:cNvPr id="514" name="Group 513"/>
        <xdr:cNvGrpSpPr/>
      </xdr:nvGrpSpPr>
      <xdr:grpSpPr>
        <a:xfrm>
          <a:off x="11149446" y="86349321"/>
          <a:ext cx="438149" cy="425312"/>
          <a:chOff x="11130999" y="65934950"/>
          <a:chExt cx="438149" cy="425312"/>
        </a:xfrm>
      </xdr:grpSpPr>
      <xdr:sp macro="" textlink="">
        <xdr:nvSpPr>
          <xdr:cNvPr id="755" name="Oval 754"/>
          <xdr:cNvSpPr/>
        </xdr:nvSpPr>
        <xdr:spPr>
          <a:xfrm>
            <a:off x="11130999" y="65947072"/>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66676</xdr:colOff>
      <xdr:row>178</xdr:row>
      <xdr:rowOff>116898</xdr:rowOff>
    </xdr:from>
    <xdr:to>
      <xdr:col>9</xdr:col>
      <xdr:colOff>504825</xdr:colOff>
      <xdr:row>178</xdr:row>
      <xdr:rowOff>507423</xdr:rowOff>
    </xdr:to>
    <xdr:grpSp>
      <xdr:nvGrpSpPr>
        <xdr:cNvPr id="518" name="Group 517"/>
        <xdr:cNvGrpSpPr/>
      </xdr:nvGrpSpPr>
      <xdr:grpSpPr>
        <a:xfrm>
          <a:off x="9998653" y="88387671"/>
          <a:ext cx="438149" cy="390525"/>
          <a:chOff x="9989241" y="66518572"/>
          <a:chExt cx="438149" cy="390525"/>
        </a:xfrm>
      </xdr:grpSpPr>
      <xdr:sp macro="" textlink="">
        <xdr:nvSpPr>
          <xdr:cNvPr id="758" name="Oval 757"/>
          <xdr:cNvSpPr/>
        </xdr:nvSpPr>
        <xdr:spPr>
          <a:xfrm>
            <a:off x="9989241" y="66518572"/>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57151</xdr:colOff>
      <xdr:row>178</xdr:row>
      <xdr:rowOff>116898</xdr:rowOff>
    </xdr:from>
    <xdr:to>
      <xdr:col>10</xdr:col>
      <xdr:colOff>495300</xdr:colOff>
      <xdr:row>178</xdr:row>
      <xdr:rowOff>507423</xdr:rowOff>
    </xdr:to>
    <xdr:grpSp>
      <xdr:nvGrpSpPr>
        <xdr:cNvPr id="519" name="Group 518"/>
        <xdr:cNvGrpSpPr/>
      </xdr:nvGrpSpPr>
      <xdr:grpSpPr>
        <a:xfrm>
          <a:off x="10612583" y="88387671"/>
          <a:ext cx="438149" cy="390525"/>
          <a:chOff x="10600912" y="66518572"/>
          <a:chExt cx="438149" cy="390525"/>
        </a:xfrm>
      </xdr:grpSpPr>
      <xdr:sp macro="" textlink="">
        <xdr:nvSpPr>
          <xdr:cNvPr id="760" name="Oval 759"/>
          <xdr:cNvSpPr/>
        </xdr:nvSpPr>
        <xdr:spPr>
          <a:xfrm>
            <a:off x="10600912" y="66518572"/>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57151</xdr:colOff>
      <xdr:row>178</xdr:row>
      <xdr:rowOff>113058</xdr:rowOff>
    </xdr:from>
    <xdr:to>
      <xdr:col>11</xdr:col>
      <xdr:colOff>495300</xdr:colOff>
      <xdr:row>178</xdr:row>
      <xdr:rowOff>507423</xdr:rowOff>
    </xdr:to>
    <xdr:grpSp>
      <xdr:nvGrpSpPr>
        <xdr:cNvPr id="520" name="Group 519"/>
        <xdr:cNvGrpSpPr/>
      </xdr:nvGrpSpPr>
      <xdr:grpSpPr>
        <a:xfrm>
          <a:off x="11149446" y="88383831"/>
          <a:ext cx="438149" cy="394365"/>
          <a:chOff x="11130999" y="66514732"/>
          <a:chExt cx="438149" cy="394365"/>
        </a:xfrm>
      </xdr:grpSpPr>
      <xdr:sp macro="" textlink="">
        <xdr:nvSpPr>
          <xdr:cNvPr id="761" name="Oval 760"/>
          <xdr:cNvSpPr/>
        </xdr:nvSpPr>
        <xdr:spPr>
          <a:xfrm>
            <a:off x="11130999" y="66518572"/>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66676</xdr:colOff>
      <xdr:row>179</xdr:row>
      <xdr:rowOff>111816</xdr:rowOff>
    </xdr:from>
    <xdr:to>
      <xdr:col>9</xdr:col>
      <xdr:colOff>496542</xdr:colOff>
      <xdr:row>179</xdr:row>
      <xdr:rowOff>507423</xdr:rowOff>
    </xdr:to>
    <xdr:grpSp>
      <xdr:nvGrpSpPr>
        <xdr:cNvPr id="522" name="Group 521"/>
        <xdr:cNvGrpSpPr/>
      </xdr:nvGrpSpPr>
      <xdr:grpSpPr>
        <a:xfrm>
          <a:off x="9998653" y="88954089"/>
          <a:ext cx="429866" cy="395607"/>
          <a:chOff x="9989241" y="67084990"/>
          <a:chExt cx="429866" cy="395607"/>
        </a:xfrm>
      </xdr:grpSpPr>
      <xdr:sp macro="" textlink="">
        <xdr:nvSpPr>
          <xdr:cNvPr id="764" name="Oval 763"/>
          <xdr:cNvSpPr/>
        </xdr:nvSpPr>
        <xdr:spPr>
          <a:xfrm>
            <a:off x="9989241" y="67090072"/>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57151</xdr:colOff>
      <xdr:row>179</xdr:row>
      <xdr:rowOff>116898</xdr:rowOff>
    </xdr:from>
    <xdr:to>
      <xdr:col>10</xdr:col>
      <xdr:colOff>495300</xdr:colOff>
      <xdr:row>179</xdr:row>
      <xdr:rowOff>507423</xdr:rowOff>
    </xdr:to>
    <xdr:grpSp>
      <xdr:nvGrpSpPr>
        <xdr:cNvPr id="523" name="Group 522"/>
        <xdr:cNvGrpSpPr/>
      </xdr:nvGrpSpPr>
      <xdr:grpSpPr>
        <a:xfrm>
          <a:off x="10612583" y="88959171"/>
          <a:ext cx="438149" cy="390525"/>
          <a:chOff x="10600912" y="67090072"/>
          <a:chExt cx="438149" cy="390525"/>
        </a:xfrm>
      </xdr:grpSpPr>
      <xdr:sp macro="" textlink="">
        <xdr:nvSpPr>
          <xdr:cNvPr id="766" name="Oval 765"/>
          <xdr:cNvSpPr/>
        </xdr:nvSpPr>
        <xdr:spPr>
          <a:xfrm>
            <a:off x="10600912" y="67090072"/>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57151</xdr:colOff>
      <xdr:row>179</xdr:row>
      <xdr:rowOff>116898</xdr:rowOff>
    </xdr:from>
    <xdr:to>
      <xdr:col>11</xdr:col>
      <xdr:colOff>495300</xdr:colOff>
      <xdr:row>179</xdr:row>
      <xdr:rowOff>507423</xdr:rowOff>
    </xdr:to>
    <xdr:grpSp>
      <xdr:nvGrpSpPr>
        <xdr:cNvPr id="524" name="Group 523"/>
        <xdr:cNvGrpSpPr/>
      </xdr:nvGrpSpPr>
      <xdr:grpSpPr>
        <a:xfrm>
          <a:off x="11149446" y="88959171"/>
          <a:ext cx="438149" cy="390525"/>
          <a:chOff x="11130999" y="67090072"/>
          <a:chExt cx="438149" cy="390525"/>
        </a:xfrm>
      </xdr:grpSpPr>
      <xdr:sp macro="" textlink="">
        <xdr:nvSpPr>
          <xdr:cNvPr id="767" name="Oval 766"/>
          <xdr:cNvSpPr/>
        </xdr:nvSpPr>
        <xdr:spPr>
          <a:xfrm>
            <a:off x="11130999" y="67090072"/>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66676</xdr:colOff>
      <xdr:row>180</xdr:row>
      <xdr:rowOff>116898</xdr:rowOff>
    </xdr:from>
    <xdr:to>
      <xdr:col>9</xdr:col>
      <xdr:colOff>496542</xdr:colOff>
      <xdr:row>180</xdr:row>
      <xdr:rowOff>507423</xdr:rowOff>
    </xdr:to>
    <xdr:grpSp>
      <xdr:nvGrpSpPr>
        <xdr:cNvPr id="526" name="Group 525"/>
        <xdr:cNvGrpSpPr/>
      </xdr:nvGrpSpPr>
      <xdr:grpSpPr>
        <a:xfrm>
          <a:off x="9998653" y="89530671"/>
          <a:ext cx="429866" cy="390525"/>
          <a:chOff x="9989241" y="67661572"/>
          <a:chExt cx="429866" cy="390525"/>
        </a:xfrm>
      </xdr:grpSpPr>
      <xdr:sp macro="" textlink="">
        <xdr:nvSpPr>
          <xdr:cNvPr id="770" name="Oval 769"/>
          <xdr:cNvSpPr/>
        </xdr:nvSpPr>
        <xdr:spPr>
          <a:xfrm>
            <a:off x="9989241" y="67661572"/>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57151</xdr:colOff>
      <xdr:row>180</xdr:row>
      <xdr:rowOff>116898</xdr:rowOff>
    </xdr:from>
    <xdr:to>
      <xdr:col>10</xdr:col>
      <xdr:colOff>495300</xdr:colOff>
      <xdr:row>180</xdr:row>
      <xdr:rowOff>507423</xdr:rowOff>
    </xdr:to>
    <xdr:grpSp>
      <xdr:nvGrpSpPr>
        <xdr:cNvPr id="527" name="Group 526"/>
        <xdr:cNvGrpSpPr/>
      </xdr:nvGrpSpPr>
      <xdr:grpSpPr>
        <a:xfrm>
          <a:off x="10612583" y="89530671"/>
          <a:ext cx="438149" cy="390525"/>
          <a:chOff x="10600912" y="67661572"/>
          <a:chExt cx="438149" cy="390525"/>
        </a:xfrm>
      </xdr:grpSpPr>
      <xdr:sp macro="" textlink="">
        <xdr:nvSpPr>
          <xdr:cNvPr id="772" name="Oval 771"/>
          <xdr:cNvSpPr/>
        </xdr:nvSpPr>
        <xdr:spPr>
          <a:xfrm>
            <a:off x="10600912" y="67661572"/>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57151</xdr:colOff>
      <xdr:row>180</xdr:row>
      <xdr:rowOff>116898</xdr:rowOff>
    </xdr:from>
    <xdr:to>
      <xdr:col>11</xdr:col>
      <xdr:colOff>495300</xdr:colOff>
      <xdr:row>180</xdr:row>
      <xdr:rowOff>507423</xdr:rowOff>
    </xdr:to>
    <xdr:grpSp>
      <xdr:nvGrpSpPr>
        <xdr:cNvPr id="528" name="Group 527"/>
        <xdr:cNvGrpSpPr/>
      </xdr:nvGrpSpPr>
      <xdr:grpSpPr>
        <a:xfrm>
          <a:off x="11149446" y="89530671"/>
          <a:ext cx="438149" cy="390525"/>
          <a:chOff x="11130999" y="67661572"/>
          <a:chExt cx="438149" cy="390525"/>
        </a:xfrm>
      </xdr:grpSpPr>
      <xdr:sp macro="" textlink="">
        <xdr:nvSpPr>
          <xdr:cNvPr id="773" name="Oval 772"/>
          <xdr:cNvSpPr/>
        </xdr:nvSpPr>
        <xdr:spPr>
          <a:xfrm>
            <a:off x="11130999" y="67661572"/>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91523</xdr:colOff>
      <xdr:row>181</xdr:row>
      <xdr:rowOff>103534</xdr:rowOff>
    </xdr:from>
    <xdr:to>
      <xdr:col>9</xdr:col>
      <xdr:colOff>521389</xdr:colOff>
      <xdr:row>181</xdr:row>
      <xdr:rowOff>507423</xdr:rowOff>
    </xdr:to>
    <xdr:grpSp>
      <xdr:nvGrpSpPr>
        <xdr:cNvPr id="530" name="Group 529"/>
        <xdr:cNvGrpSpPr/>
      </xdr:nvGrpSpPr>
      <xdr:grpSpPr>
        <a:xfrm>
          <a:off x="10023500" y="92522011"/>
          <a:ext cx="429866" cy="403889"/>
          <a:chOff x="9989241" y="68219708"/>
          <a:chExt cx="429866" cy="403889"/>
        </a:xfrm>
      </xdr:grpSpPr>
      <xdr:sp macro="" textlink="">
        <xdr:nvSpPr>
          <xdr:cNvPr id="776" name="Oval 775"/>
          <xdr:cNvSpPr/>
        </xdr:nvSpPr>
        <xdr:spPr>
          <a:xfrm>
            <a:off x="9989241" y="68233072"/>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57151</xdr:colOff>
      <xdr:row>181</xdr:row>
      <xdr:rowOff>111817</xdr:rowOff>
    </xdr:from>
    <xdr:to>
      <xdr:col>10</xdr:col>
      <xdr:colOff>495300</xdr:colOff>
      <xdr:row>181</xdr:row>
      <xdr:rowOff>507423</xdr:rowOff>
    </xdr:to>
    <xdr:grpSp>
      <xdr:nvGrpSpPr>
        <xdr:cNvPr id="531" name="Group 530"/>
        <xdr:cNvGrpSpPr/>
      </xdr:nvGrpSpPr>
      <xdr:grpSpPr>
        <a:xfrm>
          <a:off x="10612583" y="92530294"/>
          <a:ext cx="438149" cy="395606"/>
          <a:chOff x="10600912" y="68227991"/>
          <a:chExt cx="438149" cy="395606"/>
        </a:xfrm>
      </xdr:grpSpPr>
      <xdr:sp macro="" textlink="">
        <xdr:nvSpPr>
          <xdr:cNvPr id="778" name="Oval 777"/>
          <xdr:cNvSpPr/>
        </xdr:nvSpPr>
        <xdr:spPr>
          <a:xfrm>
            <a:off x="10600912" y="68233072"/>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57151</xdr:colOff>
      <xdr:row>181</xdr:row>
      <xdr:rowOff>116898</xdr:rowOff>
    </xdr:from>
    <xdr:to>
      <xdr:col>11</xdr:col>
      <xdr:colOff>495300</xdr:colOff>
      <xdr:row>181</xdr:row>
      <xdr:rowOff>507423</xdr:rowOff>
    </xdr:to>
    <xdr:grpSp>
      <xdr:nvGrpSpPr>
        <xdr:cNvPr id="532" name="Group 531"/>
        <xdr:cNvGrpSpPr/>
      </xdr:nvGrpSpPr>
      <xdr:grpSpPr>
        <a:xfrm>
          <a:off x="11149446" y="92535375"/>
          <a:ext cx="438149" cy="390525"/>
          <a:chOff x="11130999" y="68233072"/>
          <a:chExt cx="438149" cy="390525"/>
        </a:xfrm>
      </xdr:grpSpPr>
      <xdr:sp macro="" textlink="">
        <xdr:nvSpPr>
          <xdr:cNvPr id="779" name="Oval 778"/>
          <xdr:cNvSpPr/>
        </xdr:nvSpPr>
        <xdr:spPr>
          <a:xfrm>
            <a:off x="11130999" y="68233072"/>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66676</xdr:colOff>
      <xdr:row>182</xdr:row>
      <xdr:rowOff>95250</xdr:rowOff>
    </xdr:from>
    <xdr:to>
      <xdr:col>9</xdr:col>
      <xdr:colOff>504825</xdr:colOff>
      <xdr:row>182</xdr:row>
      <xdr:rowOff>523875</xdr:rowOff>
    </xdr:to>
    <xdr:grpSp>
      <xdr:nvGrpSpPr>
        <xdr:cNvPr id="534" name="Group 533"/>
        <xdr:cNvGrpSpPr/>
      </xdr:nvGrpSpPr>
      <xdr:grpSpPr>
        <a:xfrm>
          <a:off x="9998653" y="93085227"/>
          <a:ext cx="438149" cy="428625"/>
          <a:chOff x="9989241" y="68782924"/>
          <a:chExt cx="438149" cy="428625"/>
        </a:xfrm>
      </xdr:grpSpPr>
      <xdr:sp macro="" textlink="">
        <xdr:nvSpPr>
          <xdr:cNvPr id="782" name="Oval 781"/>
          <xdr:cNvSpPr/>
        </xdr:nvSpPr>
        <xdr:spPr>
          <a:xfrm>
            <a:off x="9989241" y="68804572"/>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57151</xdr:colOff>
      <xdr:row>182</xdr:row>
      <xdr:rowOff>95250</xdr:rowOff>
    </xdr:from>
    <xdr:to>
      <xdr:col>10</xdr:col>
      <xdr:colOff>495300</xdr:colOff>
      <xdr:row>182</xdr:row>
      <xdr:rowOff>523875</xdr:rowOff>
    </xdr:to>
    <xdr:grpSp>
      <xdr:nvGrpSpPr>
        <xdr:cNvPr id="544" name="Group 543"/>
        <xdr:cNvGrpSpPr/>
      </xdr:nvGrpSpPr>
      <xdr:grpSpPr>
        <a:xfrm>
          <a:off x="10612583" y="93085227"/>
          <a:ext cx="438149" cy="428625"/>
          <a:chOff x="10600912" y="68782924"/>
          <a:chExt cx="438149" cy="428625"/>
        </a:xfrm>
      </xdr:grpSpPr>
      <xdr:sp macro="" textlink="">
        <xdr:nvSpPr>
          <xdr:cNvPr id="784" name="Oval 783"/>
          <xdr:cNvSpPr/>
        </xdr:nvSpPr>
        <xdr:spPr>
          <a:xfrm>
            <a:off x="10600912" y="68804572"/>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57151</xdr:colOff>
      <xdr:row>182</xdr:row>
      <xdr:rowOff>104775</xdr:rowOff>
    </xdr:from>
    <xdr:to>
      <xdr:col>11</xdr:col>
      <xdr:colOff>495300</xdr:colOff>
      <xdr:row>182</xdr:row>
      <xdr:rowOff>533400</xdr:rowOff>
    </xdr:to>
    <xdr:grpSp>
      <xdr:nvGrpSpPr>
        <xdr:cNvPr id="545" name="Group 544"/>
        <xdr:cNvGrpSpPr/>
      </xdr:nvGrpSpPr>
      <xdr:grpSpPr>
        <a:xfrm>
          <a:off x="11149446" y="93094752"/>
          <a:ext cx="438149" cy="428625"/>
          <a:chOff x="11130999" y="68792449"/>
          <a:chExt cx="438149" cy="428625"/>
        </a:xfrm>
      </xdr:grpSpPr>
      <xdr:sp macro="" textlink="">
        <xdr:nvSpPr>
          <xdr:cNvPr id="785" name="Oval 784"/>
          <xdr:cNvSpPr/>
        </xdr:nvSpPr>
        <xdr:spPr>
          <a:xfrm>
            <a:off x="11130999" y="68804572"/>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66676</xdr:colOff>
      <xdr:row>183</xdr:row>
      <xdr:rowOff>95250</xdr:rowOff>
    </xdr:from>
    <xdr:to>
      <xdr:col>9</xdr:col>
      <xdr:colOff>504825</xdr:colOff>
      <xdr:row>183</xdr:row>
      <xdr:rowOff>523875</xdr:rowOff>
    </xdr:to>
    <xdr:grpSp>
      <xdr:nvGrpSpPr>
        <xdr:cNvPr id="548" name="Group 547"/>
        <xdr:cNvGrpSpPr/>
      </xdr:nvGrpSpPr>
      <xdr:grpSpPr>
        <a:xfrm>
          <a:off x="9998653" y="93656727"/>
          <a:ext cx="438149" cy="428625"/>
          <a:chOff x="9989241" y="69354424"/>
          <a:chExt cx="438149" cy="428625"/>
        </a:xfrm>
      </xdr:grpSpPr>
      <xdr:sp macro="" textlink="">
        <xdr:nvSpPr>
          <xdr:cNvPr id="788" name="Oval 787"/>
          <xdr:cNvSpPr/>
        </xdr:nvSpPr>
        <xdr:spPr>
          <a:xfrm>
            <a:off x="9989241" y="69376072"/>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57151</xdr:colOff>
      <xdr:row>183</xdr:row>
      <xdr:rowOff>95250</xdr:rowOff>
    </xdr:from>
    <xdr:to>
      <xdr:col>10</xdr:col>
      <xdr:colOff>495300</xdr:colOff>
      <xdr:row>183</xdr:row>
      <xdr:rowOff>523875</xdr:rowOff>
    </xdr:to>
    <xdr:grpSp>
      <xdr:nvGrpSpPr>
        <xdr:cNvPr id="551" name="Group 550"/>
        <xdr:cNvGrpSpPr/>
      </xdr:nvGrpSpPr>
      <xdr:grpSpPr>
        <a:xfrm>
          <a:off x="10612583" y="93656727"/>
          <a:ext cx="438149" cy="428625"/>
          <a:chOff x="10600912" y="69354424"/>
          <a:chExt cx="438149" cy="428625"/>
        </a:xfrm>
      </xdr:grpSpPr>
      <xdr:sp macro="" textlink="">
        <xdr:nvSpPr>
          <xdr:cNvPr id="790" name="Oval 789"/>
          <xdr:cNvSpPr/>
        </xdr:nvSpPr>
        <xdr:spPr>
          <a:xfrm>
            <a:off x="10600912" y="69376072"/>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57151</xdr:colOff>
      <xdr:row>183</xdr:row>
      <xdr:rowOff>104775</xdr:rowOff>
    </xdr:from>
    <xdr:to>
      <xdr:col>11</xdr:col>
      <xdr:colOff>495300</xdr:colOff>
      <xdr:row>183</xdr:row>
      <xdr:rowOff>533400</xdr:rowOff>
    </xdr:to>
    <xdr:grpSp>
      <xdr:nvGrpSpPr>
        <xdr:cNvPr id="552" name="Group 551"/>
        <xdr:cNvGrpSpPr/>
      </xdr:nvGrpSpPr>
      <xdr:grpSpPr>
        <a:xfrm>
          <a:off x="11149446" y="93666252"/>
          <a:ext cx="438149" cy="428625"/>
          <a:chOff x="11130999" y="69363949"/>
          <a:chExt cx="438149" cy="428625"/>
        </a:xfrm>
      </xdr:grpSpPr>
      <xdr:sp macro="" textlink="">
        <xdr:nvSpPr>
          <xdr:cNvPr id="791" name="Oval 790"/>
          <xdr:cNvSpPr/>
        </xdr:nvSpPr>
        <xdr:spPr>
          <a:xfrm>
            <a:off x="11130999" y="69376072"/>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66676</xdr:colOff>
      <xdr:row>184</xdr:row>
      <xdr:rowOff>95250</xdr:rowOff>
    </xdr:from>
    <xdr:to>
      <xdr:col>9</xdr:col>
      <xdr:colOff>504825</xdr:colOff>
      <xdr:row>184</xdr:row>
      <xdr:rowOff>523875</xdr:rowOff>
    </xdr:to>
    <xdr:grpSp>
      <xdr:nvGrpSpPr>
        <xdr:cNvPr id="557" name="Group 556"/>
        <xdr:cNvGrpSpPr/>
      </xdr:nvGrpSpPr>
      <xdr:grpSpPr>
        <a:xfrm>
          <a:off x="9998653" y="94851682"/>
          <a:ext cx="438149" cy="428625"/>
          <a:chOff x="9989241" y="69925924"/>
          <a:chExt cx="438149" cy="428625"/>
        </a:xfrm>
      </xdr:grpSpPr>
      <xdr:sp macro="" textlink="">
        <xdr:nvSpPr>
          <xdr:cNvPr id="794" name="Oval 793"/>
          <xdr:cNvSpPr/>
        </xdr:nvSpPr>
        <xdr:spPr>
          <a:xfrm>
            <a:off x="9989241" y="69947572"/>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57151</xdr:colOff>
      <xdr:row>184</xdr:row>
      <xdr:rowOff>95250</xdr:rowOff>
    </xdr:from>
    <xdr:to>
      <xdr:col>10</xdr:col>
      <xdr:colOff>495300</xdr:colOff>
      <xdr:row>184</xdr:row>
      <xdr:rowOff>523875</xdr:rowOff>
    </xdr:to>
    <xdr:grpSp>
      <xdr:nvGrpSpPr>
        <xdr:cNvPr id="558" name="Group 557"/>
        <xdr:cNvGrpSpPr/>
      </xdr:nvGrpSpPr>
      <xdr:grpSpPr>
        <a:xfrm>
          <a:off x="10612583" y="94851682"/>
          <a:ext cx="438149" cy="428625"/>
          <a:chOff x="10600912" y="69925924"/>
          <a:chExt cx="438149" cy="428625"/>
        </a:xfrm>
      </xdr:grpSpPr>
      <xdr:sp macro="" textlink="">
        <xdr:nvSpPr>
          <xdr:cNvPr id="796" name="Oval 795"/>
          <xdr:cNvSpPr/>
        </xdr:nvSpPr>
        <xdr:spPr>
          <a:xfrm>
            <a:off x="10600912" y="69947572"/>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57151</xdr:colOff>
      <xdr:row>184</xdr:row>
      <xdr:rowOff>104775</xdr:rowOff>
    </xdr:from>
    <xdr:to>
      <xdr:col>11</xdr:col>
      <xdr:colOff>495300</xdr:colOff>
      <xdr:row>184</xdr:row>
      <xdr:rowOff>533400</xdr:rowOff>
    </xdr:to>
    <xdr:grpSp>
      <xdr:nvGrpSpPr>
        <xdr:cNvPr id="560" name="Group 559"/>
        <xdr:cNvGrpSpPr/>
      </xdr:nvGrpSpPr>
      <xdr:grpSpPr>
        <a:xfrm>
          <a:off x="11149446" y="94861207"/>
          <a:ext cx="438149" cy="428625"/>
          <a:chOff x="11130999" y="69935449"/>
          <a:chExt cx="438149" cy="428625"/>
        </a:xfrm>
      </xdr:grpSpPr>
      <xdr:sp macro="" textlink="">
        <xdr:nvSpPr>
          <xdr:cNvPr id="797" name="Oval 796"/>
          <xdr:cNvSpPr/>
        </xdr:nvSpPr>
        <xdr:spPr>
          <a:xfrm>
            <a:off x="11130999" y="69947572"/>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66675</xdr:colOff>
      <xdr:row>187</xdr:row>
      <xdr:rowOff>70399</xdr:rowOff>
    </xdr:from>
    <xdr:to>
      <xdr:col>9</xdr:col>
      <xdr:colOff>496542</xdr:colOff>
      <xdr:row>187</xdr:row>
      <xdr:rowOff>1391475</xdr:rowOff>
    </xdr:to>
    <xdr:grpSp>
      <xdr:nvGrpSpPr>
        <xdr:cNvPr id="564" name="Group 563"/>
        <xdr:cNvGrpSpPr/>
      </xdr:nvGrpSpPr>
      <xdr:grpSpPr>
        <a:xfrm>
          <a:off x="9998652" y="98541581"/>
          <a:ext cx="429867" cy="1321076"/>
          <a:chOff x="9989240" y="70870138"/>
          <a:chExt cx="429867" cy="1321076"/>
        </a:xfrm>
      </xdr:grpSpPr>
      <xdr:sp macro="" textlink="">
        <xdr:nvSpPr>
          <xdr:cNvPr id="800" name="Oval 799"/>
          <xdr:cNvSpPr/>
        </xdr:nvSpPr>
        <xdr:spPr>
          <a:xfrm>
            <a:off x="9989240" y="71345263"/>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57150</xdr:colOff>
      <xdr:row>187</xdr:row>
      <xdr:rowOff>165652</xdr:rowOff>
    </xdr:from>
    <xdr:to>
      <xdr:col>10</xdr:col>
      <xdr:colOff>495300</xdr:colOff>
      <xdr:row>187</xdr:row>
      <xdr:rowOff>1333500</xdr:rowOff>
    </xdr:to>
    <xdr:grpSp>
      <xdr:nvGrpSpPr>
        <xdr:cNvPr id="566" name="Group 565"/>
        <xdr:cNvGrpSpPr/>
      </xdr:nvGrpSpPr>
      <xdr:grpSpPr>
        <a:xfrm>
          <a:off x="10612582" y="98636834"/>
          <a:ext cx="438150" cy="1167848"/>
          <a:chOff x="10600911" y="70965391"/>
          <a:chExt cx="438150" cy="1167848"/>
        </a:xfrm>
      </xdr:grpSpPr>
      <xdr:sp macro="" textlink="">
        <xdr:nvSpPr>
          <xdr:cNvPr id="802" name="Oval 801"/>
          <xdr:cNvSpPr/>
        </xdr:nvSpPr>
        <xdr:spPr>
          <a:xfrm>
            <a:off x="10600911" y="71345263"/>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57150</xdr:colOff>
      <xdr:row>187</xdr:row>
      <xdr:rowOff>100215</xdr:rowOff>
    </xdr:from>
    <xdr:to>
      <xdr:col>11</xdr:col>
      <xdr:colOff>495300</xdr:colOff>
      <xdr:row>187</xdr:row>
      <xdr:rowOff>1383191</xdr:rowOff>
    </xdr:to>
    <xdr:grpSp>
      <xdr:nvGrpSpPr>
        <xdr:cNvPr id="569" name="Group 568"/>
        <xdr:cNvGrpSpPr/>
      </xdr:nvGrpSpPr>
      <xdr:grpSpPr>
        <a:xfrm>
          <a:off x="11149445" y="98571397"/>
          <a:ext cx="438150" cy="1282976"/>
          <a:chOff x="11130998" y="70899954"/>
          <a:chExt cx="438150" cy="1282976"/>
        </a:xfrm>
      </xdr:grpSpPr>
      <xdr:sp macro="" textlink="">
        <xdr:nvSpPr>
          <xdr:cNvPr id="803" name="Oval 802"/>
          <xdr:cNvSpPr/>
        </xdr:nvSpPr>
        <xdr:spPr>
          <a:xfrm>
            <a:off x="11130998" y="71345263"/>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74957</xdr:colOff>
      <xdr:row>198</xdr:row>
      <xdr:rowOff>12009</xdr:rowOff>
    </xdr:from>
    <xdr:to>
      <xdr:col>9</xdr:col>
      <xdr:colOff>506067</xdr:colOff>
      <xdr:row>198</xdr:row>
      <xdr:rowOff>596347</xdr:rowOff>
    </xdr:to>
    <xdr:grpSp>
      <xdr:nvGrpSpPr>
        <xdr:cNvPr id="570" name="Group 569"/>
        <xdr:cNvGrpSpPr/>
      </xdr:nvGrpSpPr>
      <xdr:grpSpPr>
        <a:xfrm>
          <a:off x="10006934" y="103488145"/>
          <a:ext cx="431110" cy="584338"/>
          <a:chOff x="9997522" y="75342335"/>
          <a:chExt cx="431110" cy="584338"/>
        </a:xfrm>
      </xdr:grpSpPr>
      <xdr:sp macro="" textlink="">
        <xdr:nvSpPr>
          <xdr:cNvPr id="806" name="Oval 805"/>
          <xdr:cNvSpPr/>
        </xdr:nvSpPr>
        <xdr:spPr>
          <a:xfrm>
            <a:off x="9997522" y="75430661"/>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65432</xdr:colOff>
      <xdr:row>198</xdr:row>
      <xdr:rowOff>12009</xdr:rowOff>
    </xdr:from>
    <xdr:to>
      <xdr:col>10</xdr:col>
      <xdr:colOff>496542</xdr:colOff>
      <xdr:row>198</xdr:row>
      <xdr:rowOff>596347</xdr:rowOff>
    </xdr:to>
    <xdr:grpSp>
      <xdr:nvGrpSpPr>
        <xdr:cNvPr id="572" name="Group 571"/>
        <xdr:cNvGrpSpPr/>
      </xdr:nvGrpSpPr>
      <xdr:grpSpPr>
        <a:xfrm>
          <a:off x="10620864" y="103488145"/>
          <a:ext cx="431110" cy="584338"/>
          <a:chOff x="10609193" y="75342335"/>
          <a:chExt cx="431110" cy="584338"/>
        </a:xfrm>
      </xdr:grpSpPr>
      <xdr:sp macro="" textlink="">
        <xdr:nvSpPr>
          <xdr:cNvPr id="808" name="Oval 807"/>
          <xdr:cNvSpPr/>
        </xdr:nvSpPr>
        <xdr:spPr>
          <a:xfrm>
            <a:off x="10609193" y="75430661"/>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65432</xdr:colOff>
      <xdr:row>198</xdr:row>
      <xdr:rowOff>21534</xdr:rowOff>
    </xdr:from>
    <xdr:to>
      <xdr:col>11</xdr:col>
      <xdr:colOff>496542</xdr:colOff>
      <xdr:row>198</xdr:row>
      <xdr:rowOff>596347</xdr:rowOff>
    </xdr:to>
    <xdr:grpSp>
      <xdr:nvGrpSpPr>
        <xdr:cNvPr id="575" name="Group 574"/>
        <xdr:cNvGrpSpPr/>
      </xdr:nvGrpSpPr>
      <xdr:grpSpPr>
        <a:xfrm>
          <a:off x="11157727" y="103497670"/>
          <a:ext cx="431110" cy="574813"/>
          <a:chOff x="11139280" y="75351860"/>
          <a:chExt cx="431110" cy="574813"/>
        </a:xfrm>
      </xdr:grpSpPr>
      <xdr:sp macro="" textlink="">
        <xdr:nvSpPr>
          <xdr:cNvPr id="809" name="Oval 808"/>
          <xdr:cNvSpPr/>
        </xdr:nvSpPr>
        <xdr:spPr>
          <a:xfrm>
            <a:off x="11139280" y="75430661"/>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74957</xdr:colOff>
      <xdr:row>199</xdr:row>
      <xdr:rowOff>59634</xdr:rowOff>
    </xdr:from>
    <xdr:to>
      <xdr:col>9</xdr:col>
      <xdr:colOff>514350</xdr:colOff>
      <xdr:row>199</xdr:row>
      <xdr:rowOff>554934</xdr:rowOff>
    </xdr:to>
    <xdr:grpSp>
      <xdr:nvGrpSpPr>
        <xdr:cNvPr id="578" name="Group 577"/>
        <xdr:cNvGrpSpPr/>
      </xdr:nvGrpSpPr>
      <xdr:grpSpPr>
        <a:xfrm>
          <a:off x="10006934" y="104141907"/>
          <a:ext cx="439393" cy="495300"/>
          <a:chOff x="9997522" y="76002873"/>
          <a:chExt cx="439393" cy="495300"/>
        </a:xfrm>
      </xdr:grpSpPr>
      <xdr:sp macro="" textlink="">
        <xdr:nvSpPr>
          <xdr:cNvPr id="812" name="Oval 811"/>
          <xdr:cNvSpPr/>
        </xdr:nvSpPr>
        <xdr:spPr>
          <a:xfrm>
            <a:off x="9997522" y="76043574"/>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65432</xdr:colOff>
      <xdr:row>199</xdr:row>
      <xdr:rowOff>59634</xdr:rowOff>
    </xdr:from>
    <xdr:to>
      <xdr:col>10</xdr:col>
      <xdr:colOff>504825</xdr:colOff>
      <xdr:row>199</xdr:row>
      <xdr:rowOff>554934</xdr:rowOff>
    </xdr:to>
    <xdr:grpSp>
      <xdr:nvGrpSpPr>
        <xdr:cNvPr id="581" name="Group 580"/>
        <xdr:cNvGrpSpPr/>
      </xdr:nvGrpSpPr>
      <xdr:grpSpPr>
        <a:xfrm>
          <a:off x="10620864" y="104141907"/>
          <a:ext cx="439393" cy="495300"/>
          <a:chOff x="10609193" y="76002873"/>
          <a:chExt cx="439393" cy="495300"/>
        </a:xfrm>
      </xdr:grpSpPr>
      <xdr:sp macro="" textlink="">
        <xdr:nvSpPr>
          <xdr:cNvPr id="814" name="Oval 813"/>
          <xdr:cNvSpPr/>
        </xdr:nvSpPr>
        <xdr:spPr>
          <a:xfrm>
            <a:off x="10609193" y="76043574"/>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65432</xdr:colOff>
      <xdr:row>199</xdr:row>
      <xdr:rowOff>69159</xdr:rowOff>
    </xdr:from>
    <xdr:to>
      <xdr:col>11</xdr:col>
      <xdr:colOff>504825</xdr:colOff>
      <xdr:row>199</xdr:row>
      <xdr:rowOff>554934</xdr:rowOff>
    </xdr:to>
    <xdr:grpSp>
      <xdr:nvGrpSpPr>
        <xdr:cNvPr id="582" name="Group 581"/>
        <xdr:cNvGrpSpPr/>
      </xdr:nvGrpSpPr>
      <xdr:grpSpPr>
        <a:xfrm>
          <a:off x="11157727" y="104151432"/>
          <a:ext cx="439393" cy="485775"/>
          <a:chOff x="11139280" y="76012398"/>
          <a:chExt cx="439393" cy="485775"/>
        </a:xfrm>
      </xdr:grpSpPr>
      <xdr:sp macro="" textlink="">
        <xdr:nvSpPr>
          <xdr:cNvPr id="815" name="Oval 814"/>
          <xdr:cNvSpPr/>
        </xdr:nvSpPr>
        <xdr:spPr>
          <a:xfrm>
            <a:off x="11139280" y="76043574"/>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74957</xdr:colOff>
      <xdr:row>200</xdr:row>
      <xdr:rowOff>59634</xdr:rowOff>
    </xdr:from>
    <xdr:to>
      <xdr:col>9</xdr:col>
      <xdr:colOff>514350</xdr:colOff>
      <xdr:row>200</xdr:row>
      <xdr:rowOff>554934</xdr:rowOff>
    </xdr:to>
    <xdr:grpSp>
      <xdr:nvGrpSpPr>
        <xdr:cNvPr id="587" name="Group 586"/>
        <xdr:cNvGrpSpPr/>
      </xdr:nvGrpSpPr>
      <xdr:grpSpPr>
        <a:xfrm>
          <a:off x="10006934" y="105155020"/>
          <a:ext cx="439393" cy="495300"/>
          <a:chOff x="9997522" y="76574373"/>
          <a:chExt cx="439393" cy="495300"/>
        </a:xfrm>
      </xdr:grpSpPr>
      <xdr:sp macro="" textlink="">
        <xdr:nvSpPr>
          <xdr:cNvPr id="818" name="Oval 817"/>
          <xdr:cNvSpPr/>
        </xdr:nvSpPr>
        <xdr:spPr>
          <a:xfrm>
            <a:off x="9997522" y="76615074"/>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65432</xdr:colOff>
      <xdr:row>200</xdr:row>
      <xdr:rowOff>59634</xdr:rowOff>
    </xdr:from>
    <xdr:to>
      <xdr:col>10</xdr:col>
      <xdr:colOff>504825</xdr:colOff>
      <xdr:row>200</xdr:row>
      <xdr:rowOff>554934</xdr:rowOff>
    </xdr:to>
    <xdr:grpSp>
      <xdr:nvGrpSpPr>
        <xdr:cNvPr id="588" name="Group 587"/>
        <xdr:cNvGrpSpPr/>
      </xdr:nvGrpSpPr>
      <xdr:grpSpPr>
        <a:xfrm>
          <a:off x="10620864" y="105155020"/>
          <a:ext cx="439393" cy="495300"/>
          <a:chOff x="10609193" y="76574373"/>
          <a:chExt cx="439393" cy="495300"/>
        </a:xfrm>
      </xdr:grpSpPr>
      <xdr:sp macro="" textlink="">
        <xdr:nvSpPr>
          <xdr:cNvPr id="820" name="Oval 819"/>
          <xdr:cNvSpPr/>
        </xdr:nvSpPr>
        <xdr:spPr>
          <a:xfrm>
            <a:off x="10609193" y="76615074"/>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65432</xdr:colOff>
      <xdr:row>200</xdr:row>
      <xdr:rowOff>69159</xdr:rowOff>
    </xdr:from>
    <xdr:to>
      <xdr:col>11</xdr:col>
      <xdr:colOff>504825</xdr:colOff>
      <xdr:row>200</xdr:row>
      <xdr:rowOff>554934</xdr:rowOff>
    </xdr:to>
    <xdr:grpSp>
      <xdr:nvGrpSpPr>
        <xdr:cNvPr id="590" name="Group 589"/>
        <xdr:cNvGrpSpPr/>
      </xdr:nvGrpSpPr>
      <xdr:grpSpPr>
        <a:xfrm>
          <a:off x="11157727" y="105164545"/>
          <a:ext cx="439393" cy="485775"/>
          <a:chOff x="11139280" y="76583898"/>
          <a:chExt cx="439393" cy="485775"/>
        </a:xfrm>
      </xdr:grpSpPr>
      <xdr:sp macro="" textlink="">
        <xdr:nvSpPr>
          <xdr:cNvPr id="821" name="Oval 820"/>
          <xdr:cNvSpPr/>
        </xdr:nvSpPr>
        <xdr:spPr>
          <a:xfrm>
            <a:off x="11139280" y="76615074"/>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74957</xdr:colOff>
      <xdr:row>201</xdr:row>
      <xdr:rowOff>76200</xdr:rowOff>
    </xdr:from>
    <xdr:to>
      <xdr:col>9</xdr:col>
      <xdr:colOff>514350</xdr:colOff>
      <xdr:row>201</xdr:row>
      <xdr:rowOff>504825</xdr:rowOff>
    </xdr:to>
    <xdr:grpSp>
      <xdr:nvGrpSpPr>
        <xdr:cNvPr id="594" name="Group 593"/>
        <xdr:cNvGrpSpPr/>
      </xdr:nvGrpSpPr>
      <xdr:grpSpPr>
        <a:xfrm>
          <a:off x="10006934" y="106253973"/>
          <a:ext cx="439393" cy="428625"/>
          <a:chOff x="9997522" y="77162439"/>
          <a:chExt cx="439393" cy="428625"/>
        </a:xfrm>
      </xdr:grpSpPr>
      <xdr:sp macro="" textlink="">
        <xdr:nvSpPr>
          <xdr:cNvPr id="824" name="Oval 823"/>
          <xdr:cNvSpPr/>
        </xdr:nvSpPr>
        <xdr:spPr>
          <a:xfrm>
            <a:off x="9997522" y="77186574"/>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65432</xdr:colOff>
      <xdr:row>201</xdr:row>
      <xdr:rowOff>76200</xdr:rowOff>
    </xdr:from>
    <xdr:to>
      <xdr:col>10</xdr:col>
      <xdr:colOff>504825</xdr:colOff>
      <xdr:row>201</xdr:row>
      <xdr:rowOff>504825</xdr:rowOff>
    </xdr:to>
    <xdr:grpSp>
      <xdr:nvGrpSpPr>
        <xdr:cNvPr id="596" name="Group 595"/>
        <xdr:cNvGrpSpPr/>
      </xdr:nvGrpSpPr>
      <xdr:grpSpPr>
        <a:xfrm>
          <a:off x="10620864" y="106253973"/>
          <a:ext cx="439393" cy="428625"/>
          <a:chOff x="10609193" y="77162439"/>
          <a:chExt cx="439393" cy="428625"/>
        </a:xfrm>
      </xdr:grpSpPr>
      <xdr:sp macro="" textlink="">
        <xdr:nvSpPr>
          <xdr:cNvPr id="826" name="Oval 825"/>
          <xdr:cNvSpPr/>
        </xdr:nvSpPr>
        <xdr:spPr>
          <a:xfrm>
            <a:off x="10609193" y="77186574"/>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65432</xdr:colOff>
      <xdr:row>201</xdr:row>
      <xdr:rowOff>85725</xdr:rowOff>
    </xdr:from>
    <xdr:to>
      <xdr:col>11</xdr:col>
      <xdr:colOff>504825</xdr:colOff>
      <xdr:row>201</xdr:row>
      <xdr:rowOff>514350</xdr:rowOff>
    </xdr:to>
    <xdr:grpSp>
      <xdr:nvGrpSpPr>
        <xdr:cNvPr id="599" name="Group 598"/>
        <xdr:cNvGrpSpPr/>
      </xdr:nvGrpSpPr>
      <xdr:grpSpPr>
        <a:xfrm>
          <a:off x="11157727" y="106263498"/>
          <a:ext cx="439393" cy="428625"/>
          <a:chOff x="11139280" y="77171964"/>
          <a:chExt cx="439393" cy="428625"/>
        </a:xfrm>
      </xdr:grpSpPr>
      <xdr:sp macro="" textlink="">
        <xdr:nvSpPr>
          <xdr:cNvPr id="827" name="Oval 826"/>
          <xdr:cNvSpPr/>
        </xdr:nvSpPr>
        <xdr:spPr>
          <a:xfrm>
            <a:off x="11139280" y="77186574"/>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74957</xdr:colOff>
      <xdr:row>202</xdr:row>
      <xdr:rowOff>76200</xdr:rowOff>
    </xdr:from>
    <xdr:to>
      <xdr:col>9</xdr:col>
      <xdr:colOff>514350</xdr:colOff>
      <xdr:row>202</xdr:row>
      <xdr:rowOff>504825</xdr:rowOff>
    </xdr:to>
    <xdr:grpSp>
      <xdr:nvGrpSpPr>
        <xdr:cNvPr id="602" name="Group 601"/>
        <xdr:cNvGrpSpPr/>
      </xdr:nvGrpSpPr>
      <xdr:grpSpPr>
        <a:xfrm>
          <a:off x="10006934" y="106886086"/>
          <a:ext cx="439393" cy="428625"/>
          <a:chOff x="9997522" y="77733939"/>
          <a:chExt cx="439393" cy="428625"/>
        </a:xfrm>
      </xdr:grpSpPr>
      <xdr:sp macro="" textlink="">
        <xdr:nvSpPr>
          <xdr:cNvPr id="830" name="Oval 829"/>
          <xdr:cNvSpPr/>
        </xdr:nvSpPr>
        <xdr:spPr>
          <a:xfrm>
            <a:off x="9997522" y="77758074"/>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65432</xdr:colOff>
      <xdr:row>203</xdr:row>
      <xdr:rowOff>85725</xdr:rowOff>
    </xdr:from>
    <xdr:to>
      <xdr:col>11</xdr:col>
      <xdr:colOff>504825</xdr:colOff>
      <xdr:row>203</xdr:row>
      <xdr:rowOff>514350</xdr:rowOff>
    </xdr:to>
    <xdr:grpSp>
      <xdr:nvGrpSpPr>
        <xdr:cNvPr id="614" name="Group 613"/>
        <xdr:cNvGrpSpPr/>
      </xdr:nvGrpSpPr>
      <xdr:grpSpPr>
        <a:xfrm>
          <a:off x="11157727" y="107527725"/>
          <a:ext cx="439393" cy="428625"/>
          <a:chOff x="11139280" y="78314964"/>
          <a:chExt cx="439393" cy="428625"/>
        </a:xfrm>
      </xdr:grpSpPr>
      <xdr:sp macro="" textlink="">
        <xdr:nvSpPr>
          <xdr:cNvPr id="839" name="Oval 838"/>
          <xdr:cNvSpPr/>
        </xdr:nvSpPr>
        <xdr:spPr>
          <a:xfrm>
            <a:off x="11139280" y="78329574"/>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83240</xdr:colOff>
      <xdr:row>244</xdr:row>
      <xdr:rowOff>98569</xdr:rowOff>
    </xdr:from>
    <xdr:to>
      <xdr:col>9</xdr:col>
      <xdr:colOff>523875</xdr:colOff>
      <xdr:row>244</xdr:row>
      <xdr:rowOff>510803</xdr:rowOff>
    </xdr:to>
    <xdr:grpSp>
      <xdr:nvGrpSpPr>
        <xdr:cNvPr id="664" name="Group 663"/>
        <xdr:cNvGrpSpPr/>
      </xdr:nvGrpSpPr>
      <xdr:grpSpPr>
        <a:xfrm>
          <a:off x="10015217" y="122581410"/>
          <a:ext cx="440635" cy="412234"/>
          <a:chOff x="10005805" y="92068656"/>
          <a:chExt cx="440635" cy="412234"/>
        </a:xfrm>
      </xdr:grpSpPr>
      <xdr:sp macro="" textlink="">
        <xdr:nvSpPr>
          <xdr:cNvPr id="860" name="Oval 859"/>
          <xdr:cNvSpPr/>
        </xdr:nvSpPr>
        <xdr:spPr>
          <a:xfrm>
            <a:off x="10005805" y="92090365"/>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73715</xdr:colOff>
      <xdr:row>244</xdr:row>
      <xdr:rowOff>98569</xdr:rowOff>
    </xdr:from>
    <xdr:to>
      <xdr:col>10</xdr:col>
      <xdr:colOff>514350</xdr:colOff>
      <xdr:row>244</xdr:row>
      <xdr:rowOff>510803</xdr:rowOff>
    </xdr:to>
    <xdr:grpSp>
      <xdr:nvGrpSpPr>
        <xdr:cNvPr id="665" name="Group 664"/>
        <xdr:cNvGrpSpPr/>
      </xdr:nvGrpSpPr>
      <xdr:grpSpPr>
        <a:xfrm>
          <a:off x="10629147" y="122581410"/>
          <a:ext cx="440635" cy="412234"/>
          <a:chOff x="10617476" y="92068656"/>
          <a:chExt cx="440635" cy="412234"/>
        </a:xfrm>
      </xdr:grpSpPr>
      <xdr:sp macro="" textlink="">
        <xdr:nvSpPr>
          <xdr:cNvPr id="862" name="Oval 861"/>
          <xdr:cNvSpPr/>
        </xdr:nvSpPr>
        <xdr:spPr>
          <a:xfrm>
            <a:off x="10617476" y="92090365"/>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73715</xdr:colOff>
      <xdr:row>244</xdr:row>
      <xdr:rowOff>107679</xdr:rowOff>
    </xdr:from>
    <xdr:to>
      <xdr:col>11</xdr:col>
      <xdr:colOff>514350</xdr:colOff>
      <xdr:row>244</xdr:row>
      <xdr:rowOff>510803</xdr:rowOff>
    </xdr:to>
    <xdr:grpSp>
      <xdr:nvGrpSpPr>
        <xdr:cNvPr id="666" name="Group 665"/>
        <xdr:cNvGrpSpPr/>
      </xdr:nvGrpSpPr>
      <xdr:grpSpPr>
        <a:xfrm>
          <a:off x="11166010" y="122590520"/>
          <a:ext cx="440635" cy="403124"/>
          <a:chOff x="11147563" y="92077766"/>
          <a:chExt cx="440635" cy="403124"/>
        </a:xfrm>
      </xdr:grpSpPr>
      <xdr:sp macro="" textlink="">
        <xdr:nvSpPr>
          <xdr:cNvPr id="863" name="Oval 862"/>
          <xdr:cNvSpPr/>
        </xdr:nvSpPr>
        <xdr:spPr>
          <a:xfrm>
            <a:off x="11147563" y="92090365"/>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68482</xdr:colOff>
      <xdr:row>246</xdr:row>
      <xdr:rowOff>36447</xdr:rowOff>
    </xdr:from>
    <xdr:to>
      <xdr:col>9</xdr:col>
      <xdr:colOff>504825</xdr:colOff>
      <xdr:row>246</xdr:row>
      <xdr:rowOff>492598</xdr:rowOff>
    </xdr:to>
    <xdr:grpSp>
      <xdr:nvGrpSpPr>
        <xdr:cNvPr id="669" name="Group 668"/>
        <xdr:cNvGrpSpPr/>
      </xdr:nvGrpSpPr>
      <xdr:grpSpPr>
        <a:xfrm>
          <a:off x="10000459" y="123376538"/>
          <a:ext cx="436343" cy="456151"/>
          <a:chOff x="9991047" y="92867925"/>
          <a:chExt cx="436343" cy="456151"/>
        </a:xfrm>
      </xdr:grpSpPr>
      <xdr:sp macro="" textlink="">
        <xdr:nvSpPr>
          <xdr:cNvPr id="866" name="Oval 865"/>
          <xdr:cNvSpPr/>
        </xdr:nvSpPr>
        <xdr:spPr>
          <a:xfrm>
            <a:off x="9991047" y="92921636"/>
            <a:ext cx="390525" cy="37147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58957</xdr:colOff>
      <xdr:row>246</xdr:row>
      <xdr:rowOff>45972</xdr:rowOff>
    </xdr:from>
    <xdr:to>
      <xdr:col>10</xdr:col>
      <xdr:colOff>495300</xdr:colOff>
      <xdr:row>246</xdr:row>
      <xdr:rowOff>496960</xdr:rowOff>
    </xdr:to>
    <xdr:grpSp>
      <xdr:nvGrpSpPr>
        <xdr:cNvPr id="672" name="Group 671"/>
        <xdr:cNvGrpSpPr/>
      </xdr:nvGrpSpPr>
      <xdr:grpSpPr>
        <a:xfrm>
          <a:off x="10614389" y="123386063"/>
          <a:ext cx="436343" cy="450988"/>
          <a:chOff x="10602718" y="92877450"/>
          <a:chExt cx="436343" cy="450988"/>
        </a:xfrm>
      </xdr:grpSpPr>
      <xdr:sp macro="" textlink="">
        <xdr:nvSpPr>
          <xdr:cNvPr id="868" name="Oval 867"/>
          <xdr:cNvSpPr/>
        </xdr:nvSpPr>
        <xdr:spPr>
          <a:xfrm>
            <a:off x="10602718" y="92921636"/>
            <a:ext cx="390525" cy="37147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58957</xdr:colOff>
      <xdr:row>246</xdr:row>
      <xdr:rowOff>45972</xdr:rowOff>
    </xdr:from>
    <xdr:to>
      <xdr:col>11</xdr:col>
      <xdr:colOff>504825</xdr:colOff>
      <xdr:row>246</xdr:row>
      <xdr:rowOff>496960</xdr:rowOff>
    </xdr:to>
    <xdr:grpSp>
      <xdr:nvGrpSpPr>
        <xdr:cNvPr id="673" name="Group 672"/>
        <xdr:cNvGrpSpPr/>
      </xdr:nvGrpSpPr>
      <xdr:grpSpPr>
        <a:xfrm>
          <a:off x="11151252" y="123386063"/>
          <a:ext cx="445868" cy="450988"/>
          <a:chOff x="11132805" y="92877450"/>
          <a:chExt cx="445868" cy="450988"/>
        </a:xfrm>
      </xdr:grpSpPr>
      <xdr:sp macro="" textlink="">
        <xdr:nvSpPr>
          <xdr:cNvPr id="869" name="Oval 868"/>
          <xdr:cNvSpPr/>
        </xdr:nvSpPr>
        <xdr:spPr>
          <a:xfrm>
            <a:off x="11132805" y="92921636"/>
            <a:ext cx="390525" cy="37147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68482</xdr:colOff>
      <xdr:row>248</xdr:row>
      <xdr:rowOff>34376</xdr:rowOff>
    </xdr:from>
    <xdr:to>
      <xdr:col>9</xdr:col>
      <xdr:colOff>504825</xdr:colOff>
      <xdr:row>248</xdr:row>
      <xdr:rowOff>491580</xdr:rowOff>
    </xdr:to>
    <xdr:grpSp>
      <xdr:nvGrpSpPr>
        <xdr:cNvPr id="678" name="Group 677"/>
        <xdr:cNvGrpSpPr/>
      </xdr:nvGrpSpPr>
      <xdr:grpSpPr>
        <a:xfrm>
          <a:off x="10000459" y="124396240"/>
          <a:ext cx="436343" cy="457204"/>
          <a:chOff x="9991047" y="93901180"/>
          <a:chExt cx="436343" cy="457204"/>
        </a:xfrm>
      </xdr:grpSpPr>
      <xdr:sp macro="" textlink="">
        <xdr:nvSpPr>
          <xdr:cNvPr id="872" name="Oval 871"/>
          <xdr:cNvSpPr/>
        </xdr:nvSpPr>
        <xdr:spPr>
          <a:xfrm>
            <a:off x="9991047" y="93956962"/>
            <a:ext cx="390525" cy="37147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58957</xdr:colOff>
      <xdr:row>248</xdr:row>
      <xdr:rowOff>43901</xdr:rowOff>
    </xdr:from>
    <xdr:to>
      <xdr:col>10</xdr:col>
      <xdr:colOff>495300</xdr:colOff>
      <xdr:row>248</xdr:row>
      <xdr:rowOff>496960</xdr:rowOff>
    </xdr:to>
    <xdr:grpSp>
      <xdr:nvGrpSpPr>
        <xdr:cNvPr id="679" name="Group 678"/>
        <xdr:cNvGrpSpPr/>
      </xdr:nvGrpSpPr>
      <xdr:grpSpPr>
        <a:xfrm>
          <a:off x="10614389" y="124405765"/>
          <a:ext cx="436343" cy="453059"/>
          <a:chOff x="10602718" y="93910705"/>
          <a:chExt cx="436343" cy="453059"/>
        </a:xfrm>
      </xdr:grpSpPr>
      <xdr:sp macro="" textlink="">
        <xdr:nvSpPr>
          <xdr:cNvPr id="874" name="Oval 873"/>
          <xdr:cNvSpPr/>
        </xdr:nvSpPr>
        <xdr:spPr>
          <a:xfrm>
            <a:off x="10602718" y="93956962"/>
            <a:ext cx="390525" cy="37147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58957</xdr:colOff>
      <xdr:row>248</xdr:row>
      <xdr:rowOff>43901</xdr:rowOff>
    </xdr:from>
    <xdr:to>
      <xdr:col>11</xdr:col>
      <xdr:colOff>504825</xdr:colOff>
      <xdr:row>248</xdr:row>
      <xdr:rowOff>496960</xdr:rowOff>
    </xdr:to>
    <xdr:grpSp>
      <xdr:nvGrpSpPr>
        <xdr:cNvPr id="681" name="Group 680"/>
        <xdr:cNvGrpSpPr/>
      </xdr:nvGrpSpPr>
      <xdr:grpSpPr>
        <a:xfrm>
          <a:off x="11151252" y="124405765"/>
          <a:ext cx="445868" cy="453059"/>
          <a:chOff x="11132805" y="93910705"/>
          <a:chExt cx="445868" cy="453059"/>
        </a:xfrm>
      </xdr:grpSpPr>
      <xdr:sp macro="" textlink="">
        <xdr:nvSpPr>
          <xdr:cNvPr id="875" name="Oval 874"/>
          <xdr:cNvSpPr/>
        </xdr:nvSpPr>
        <xdr:spPr>
          <a:xfrm>
            <a:off x="11132805" y="93956962"/>
            <a:ext cx="390525" cy="37147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68482</xdr:colOff>
      <xdr:row>250</xdr:row>
      <xdr:rowOff>195888</xdr:rowOff>
    </xdr:from>
    <xdr:to>
      <xdr:col>9</xdr:col>
      <xdr:colOff>504825</xdr:colOff>
      <xdr:row>250</xdr:row>
      <xdr:rowOff>615494</xdr:rowOff>
    </xdr:to>
    <xdr:grpSp>
      <xdr:nvGrpSpPr>
        <xdr:cNvPr id="685" name="Group 684"/>
        <xdr:cNvGrpSpPr/>
      </xdr:nvGrpSpPr>
      <xdr:grpSpPr>
        <a:xfrm>
          <a:off x="10000459" y="125796002"/>
          <a:ext cx="436343" cy="419606"/>
          <a:chOff x="9991047" y="95296801"/>
          <a:chExt cx="436343" cy="419606"/>
        </a:xfrm>
      </xdr:grpSpPr>
      <xdr:sp macro="" textlink="">
        <xdr:nvSpPr>
          <xdr:cNvPr id="878" name="Oval 877"/>
          <xdr:cNvSpPr/>
        </xdr:nvSpPr>
        <xdr:spPr>
          <a:xfrm>
            <a:off x="9991047" y="95333946"/>
            <a:ext cx="390525" cy="37147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58957</xdr:colOff>
      <xdr:row>250</xdr:row>
      <xdr:rowOff>205413</xdr:rowOff>
    </xdr:from>
    <xdr:to>
      <xdr:col>10</xdr:col>
      <xdr:colOff>495300</xdr:colOff>
      <xdr:row>250</xdr:row>
      <xdr:rowOff>621200</xdr:rowOff>
    </xdr:to>
    <xdr:grpSp>
      <xdr:nvGrpSpPr>
        <xdr:cNvPr id="687" name="Group 686"/>
        <xdr:cNvGrpSpPr/>
      </xdr:nvGrpSpPr>
      <xdr:grpSpPr>
        <a:xfrm>
          <a:off x="10614389" y="125805527"/>
          <a:ext cx="436343" cy="415787"/>
          <a:chOff x="10602718" y="95306326"/>
          <a:chExt cx="436343" cy="415787"/>
        </a:xfrm>
      </xdr:grpSpPr>
      <xdr:sp macro="" textlink="">
        <xdr:nvSpPr>
          <xdr:cNvPr id="880" name="Oval 879"/>
          <xdr:cNvSpPr/>
        </xdr:nvSpPr>
        <xdr:spPr>
          <a:xfrm>
            <a:off x="10602718" y="95333946"/>
            <a:ext cx="390525" cy="37147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58957</xdr:colOff>
      <xdr:row>250</xdr:row>
      <xdr:rowOff>205413</xdr:rowOff>
    </xdr:from>
    <xdr:to>
      <xdr:col>11</xdr:col>
      <xdr:colOff>504825</xdr:colOff>
      <xdr:row>250</xdr:row>
      <xdr:rowOff>621200</xdr:rowOff>
    </xdr:to>
    <xdr:grpSp>
      <xdr:nvGrpSpPr>
        <xdr:cNvPr id="690" name="Group 689"/>
        <xdr:cNvGrpSpPr/>
      </xdr:nvGrpSpPr>
      <xdr:grpSpPr>
        <a:xfrm>
          <a:off x="11151252" y="125805527"/>
          <a:ext cx="445868" cy="415787"/>
          <a:chOff x="11132805" y="95306326"/>
          <a:chExt cx="445868" cy="415787"/>
        </a:xfrm>
      </xdr:grpSpPr>
      <xdr:sp macro="" textlink="">
        <xdr:nvSpPr>
          <xdr:cNvPr id="881" name="Oval 880"/>
          <xdr:cNvSpPr/>
        </xdr:nvSpPr>
        <xdr:spPr>
          <a:xfrm>
            <a:off x="11132805" y="95333946"/>
            <a:ext cx="390525" cy="37147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68482</xdr:colOff>
      <xdr:row>251</xdr:row>
      <xdr:rowOff>204458</xdr:rowOff>
    </xdr:from>
    <xdr:to>
      <xdr:col>9</xdr:col>
      <xdr:colOff>504825</xdr:colOff>
      <xdr:row>252</xdr:row>
      <xdr:rowOff>356858</xdr:rowOff>
    </xdr:to>
    <xdr:grpSp>
      <xdr:nvGrpSpPr>
        <xdr:cNvPr id="693" name="Group 692"/>
        <xdr:cNvGrpSpPr/>
      </xdr:nvGrpSpPr>
      <xdr:grpSpPr>
        <a:xfrm>
          <a:off x="10000459" y="126956231"/>
          <a:ext cx="436343" cy="368877"/>
          <a:chOff x="9991047" y="96456654"/>
          <a:chExt cx="436343" cy="367747"/>
        </a:xfrm>
      </xdr:grpSpPr>
      <xdr:sp macro="" textlink="">
        <xdr:nvSpPr>
          <xdr:cNvPr id="884" name="Oval 883"/>
          <xdr:cNvSpPr/>
        </xdr:nvSpPr>
        <xdr:spPr>
          <a:xfrm>
            <a:off x="9991047" y="96456654"/>
            <a:ext cx="390525" cy="367747"/>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58957</xdr:colOff>
      <xdr:row>251</xdr:row>
      <xdr:rowOff>204458</xdr:rowOff>
    </xdr:from>
    <xdr:to>
      <xdr:col>10</xdr:col>
      <xdr:colOff>495300</xdr:colOff>
      <xdr:row>252</xdr:row>
      <xdr:rowOff>356858</xdr:rowOff>
    </xdr:to>
    <xdr:grpSp>
      <xdr:nvGrpSpPr>
        <xdr:cNvPr id="696" name="Group 695"/>
        <xdr:cNvGrpSpPr/>
      </xdr:nvGrpSpPr>
      <xdr:grpSpPr>
        <a:xfrm>
          <a:off x="10614389" y="126956231"/>
          <a:ext cx="436343" cy="368877"/>
          <a:chOff x="10602718" y="96456654"/>
          <a:chExt cx="436343" cy="367747"/>
        </a:xfrm>
      </xdr:grpSpPr>
      <xdr:sp macro="" textlink="">
        <xdr:nvSpPr>
          <xdr:cNvPr id="886" name="Oval 885"/>
          <xdr:cNvSpPr/>
        </xdr:nvSpPr>
        <xdr:spPr>
          <a:xfrm>
            <a:off x="10602718" y="96456654"/>
            <a:ext cx="390525" cy="367747"/>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58957</xdr:colOff>
      <xdr:row>251</xdr:row>
      <xdr:rowOff>204458</xdr:rowOff>
    </xdr:from>
    <xdr:to>
      <xdr:col>11</xdr:col>
      <xdr:colOff>504825</xdr:colOff>
      <xdr:row>252</xdr:row>
      <xdr:rowOff>356858</xdr:rowOff>
    </xdr:to>
    <xdr:grpSp>
      <xdr:nvGrpSpPr>
        <xdr:cNvPr id="697" name="Group 696"/>
        <xdr:cNvGrpSpPr/>
      </xdr:nvGrpSpPr>
      <xdr:grpSpPr>
        <a:xfrm>
          <a:off x="11151252" y="126956231"/>
          <a:ext cx="445868" cy="368877"/>
          <a:chOff x="11132805" y="96456654"/>
          <a:chExt cx="445868" cy="367747"/>
        </a:xfrm>
      </xdr:grpSpPr>
      <xdr:sp macro="" textlink="">
        <xdr:nvSpPr>
          <xdr:cNvPr id="887" name="Oval 886"/>
          <xdr:cNvSpPr/>
        </xdr:nvSpPr>
        <xdr:spPr>
          <a:xfrm>
            <a:off x="11132805" y="96456654"/>
            <a:ext cx="390525" cy="367747"/>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76765</xdr:colOff>
      <xdr:row>259</xdr:row>
      <xdr:rowOff>19055</xdr:rowOff>
    </xdr:from>
    <xdr:to>
      <xdr:col>9</xdr:col>
      <xdr:colOff>514350</xdr:colOff>
      <xdr:row>259</xdr:row>
      <xdr:rowOff>408549</xdr:rowOff>
    </xdr:to>
    <xdr:grpSp>
      <xdr:nvGrpSpPr>
        <xdr:cNvPr id="702" name="Group 701"/>
        <xdr:cNvGrpSpPr/>
      </xdr:nvGrpSpPr>
      <xdr:grpSpPr>
        <a:xfrm>
          <a:off x="10008742" y="130641441"/>
          <a:ext cx="437585" cy="389494"/>
          <a:chOff x="9999330" y="98847142"/>
          <a:chExt cx="437585" cy="389494"/>
        </a:xfrm>
      </xdr:grpSpPr>
      <xdr:sp macro="" textlink="">
        <xdr:nvSpPr>
          <xdr:cNvPr id="890" name="Oval 889"/>
          <xdr:cNvSpPr/>
        </xdr:nvSpPr>
        <xdr:spPr>
          <a:xfrm>
            <a:off x="9999330" y="98859853"/>
            <a:ext cx="390525" cy="37147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67240</xdr:colOff>
      <xdr:row>259</xdr:row>
      <xdr:rowOff>28579</xdr:rowOff>
    </xdr:from>
    <xdr:to>
      <xdr:col>10</xdr:col>
      <xdr:colOff>504825</xdr:colOff>
      <xdr:row>259</xdr:row>
      <xdr:rowOff>414134</xdr:rowOff>
    </xdr:to>
    <xdr:grpSp>
      <xdr:nvGrpSpPr>
        <xdr:cNvPr id="703" name="Group 702"/>
        <xdr:cNvGrpSpPr/>
      </xdr:nvGrpSpPr>
      <xdr:grpSpPr>
        <a:xfrm>
          <a:off x="10622672" y="130650965"/>
          <a:ext cx="437585" cy="385555"/>
          <a:chOff x="10611001" y="98856666"/>
          <a:chExt cx="437585" cy="385555"/>
        </a:xfrm>
      </xdr:grpSpPr>
      <xdr:sp macro="" textlink="">
        <xdr:nvSpPr>
          <xdr:cNvPr id="892" name="Oval 891"/>
          <xdr:cNvSpPr/>
        </xdr:nvSpPr>
        <xdr:spPr>
          <a:xfrm>
            <a:off x="10611001" y="98859853"/>
            <a:ext cx="390525" cy="37147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67240</xdr:colOff>
      <xdr:row>259</xdr:row>
      <xdr:rowOff>28579</xdr:rowOff>
    </xdr:from>
    <xdr:to>
      <xdr:col>11</xdr:col>
      <xdr:colOff>514350</xdr:colOff>
      <xdr:row>259</xdr:row>
      <xdr:rowOff>414134</xdr:rowOff>
    </xdr:to>
    <xdr:grpSp>
      <xdr:nvGrpSpPr>
        <xdr:cNvPr id="705" name="Group 704"/>
        <xdr:cNvGrpSpPr/>
      </xdr:nvGrpSpPr>
      <xdr:grpSpPr>
        <a:xfrm>
          <a:off x="11159535" y="130650965"/>
          <a:ext cx="447110" cy="385555"/>
          <a:chOff x="11141088" y="98856666"/>
          <a:chExt cx="447110" cy="385555"/>
        </a:xfrm>
      </xdr:grpSpPr>
      <xdr:sp macro="" textlink="">
        <xdr:nvSpPr>
          <xdr:cNvPr id="893" name="Oval 892"/>
          <xdr:cNvSpPr/>
        </xdr:nvSpPr>
        <xdr:spPr>
          <a:xfrm>
            <a:off x="11141088" y="98859853"/>
            <a:ext cx="390525" cy="37147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76765</xdr:colOff>
      <xdr:row>260</xdr:row>
      <xdr:rowOff>66675</xdr:rowOff>
    </xdr:from>
    <xdr:to>
      <xdr:col>9</xdr:col>
      <xdr:colOff>514350</xdr:colOff>
      <xdr:row>261</xdr:row>
      <xdr:rowOff>422412</xdr:rowOff>
    </xdr:to>
    <xdr:grpSp>
      <xdr:nvGrpSpPr>
        <xdr:cNvPr id="709" name="Group 708"/>
        <xdr:cNvGrpSpPr/>
      </xdr:nvGrpSpPr>
      <xdr:grpSpPr>
        <a:xfrm>
          <a:off x="10008742" y="132559425"/>
          <a:ext cx="437585" cy="632828"/>
          <a:chOff x="9999330" y="99730726"/>
          <a:chExt cx="437585" cy="629066"/>
        </a:xfrm>
      </xdr:grpSpPr>
      <xdr:sp macro="" textlink="">
        <xdr:nvSpPr>
          <xdr:cNvPr id="896" name="Oval 895"/>
          <xdr:cNvSpPr/>
        </xdr:nvSpPr>
        <xdr:spPr>
          <a:xfrm>
            <a:off x="9999330" y="99858321"/>
            <a:ext cx="390525" cy="368577"/>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67240</xdr:colOff>
      <xdr:row>260</xdr:row>
      <xdr:rowOff>193691</xdr:rowOff>
    </xdr:from>
    <xdr:to>
      <xdr:col>10</xdr:col>
      <xdr:colOff>504825</xdr:colOff>
      <xdr:row>261</xdr:row>
      <xdr:rowOff>288941</xdr:rowOff>
    </xdr:to>
    <xdr:grpSp>
      <xdr:nvGrpSpPr>
        <xdr:cNvPr id="711" name="Group 710"/>
        <xdr:cNvGrpSpPr/>
      </xdr:nvGrpSpPr>
      <xdr:grpSpPr>
        <a:xfrm>
          <a:off x="10622672" y="132686441"/>
          <a:ext cx="437585" cy="372341"/>
          <a:chOff x="10611001" y="99858321"/>
          <a:chExt cx="437585" cy="368577"/>
        </a:xfrm>
      </xdr:grpSpPr>
      <xdr:sp macro="" textlink="">
        <xdr:nvSpPr>
          <xdr:cNvPr id="898" name="Oval 897"/>
          <xdr:cNvSpPr/>
        </xdr:nvSpPr>
        <xdr:spPr>
          <a:xfrm>
            <a:off x="10611001" y="99858321"/>
            <a:ext cx="390525" cy="368577"/>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67240</xdr:colOff>
      <xdr:row>260</xdr:row>
      <xdr:rowOff>193691</xdr:rowOff>
    </xdr:from>
    <xdr:to>
      <xdr:col>11</xdr:col>
      <xdr:colOff>514350</xdr:colOff>
      <xdr:row>261</xdr:row>
      <xdr:rowOff>288941</xdr:rowOff>
    </xdr:to>
    <xdr:grpSp>
      <xdr:nvGrpSpPr>
        <xdr:cNvPr id="714" name="Group 713"/>
        <xdr:cNvGrpSpPr/>
      </xdr:nvGrpSpPr>
      <xdr:grpSpPr>
        <a:xfrm>
          <a:off x="11159535" y="132686441"/>
          <a:ext cx="447110" cy="372341"/>
          <a:chOff x="11141088" y="99858321"/>
          <a:chExt cx="447110" cy="368577"/>
        </a:xfrm>
      </xdr:grpSpPr>
      <xdr:sp macro="" textlink="">
        <xdr:nvSpPr>
          <xdr:cNvPr id="899" name="Oval 898"/>
          <xdr:cNvSpPr/>
        </xdr:nvSpPr>
        <xdr:spPr>
          <a:xfrm>
            <a:off x="11141088" y="99858321"/>
            <a:ext cx="390525" cy="368577"/>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76765</xdr:colOff>
      <xdr:row>263</xdr:row>
      <xdr:rowOff>456789</xdr:rowOff>
    </xdr:from>
    <xdr:to>
      <xdr:col>9</xdr:col>
      <xdr:colOff>514350</xdr:colOff>
      <xdr:row>263</xdr:row>
      <xdr:rowOff>952503</xdr:rowOff>
    </xdr:to>
    <xdr:grpSp>
      <xdr:nvGrpSpPr>
        <xdr:cNvPr id="717" name="Group 716"/>
        <xdr:cNvGrpSpPr/>
      </xdr:nvGrpSpPr>
      <xdr:grpSpPr>
        <a:xfrm>
          <a:off x="10008742" y="134473539"/>
          <a:ext cx="437585" cy="495714"/>
          <a:chOff x="9999330" y="101007659"/>
          <a:chExt cx="437585" cy="495714"/>
        </a:xfrm>
      </xdr:grpSpPr>
      <xdr:sp macro="" textlink="">
        <xdr:nvSpPr>
          <xdr:cNvPr id="902" name="Oval 901"/>
          <xdr:cNvSpPr/>
        </xdr:nvSpPr>
        <xdr:spPr>
          <a:xfrm>
            <a:off x="9999330" y="101068411"/>
            <a:ext cx="390525" cy="37147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67240</xdr:colOff>
      <xdr:row>263</xdr:row>
      <xdr:rowOff>456789</xdr:rowOff>
    </xdr:from>
    <xdr:to>
      <xdr:col>10</xdr:col>
      <xdr:colOff>504825</xdr:colOff>
      <xdr:row>263</xdr:row>
      <xdr:rowOff>952503</xdr:rowOff>
    </xdr:to>
    <xdr:grpSp>
      <xdr:nvGrpSpPr>
        <xdr:cNvPr id="720" name="Group 719"/>
        <xdr:cNvGrpSpPr/>
      </xdr:nvGrpSpPr>
      <xdr:grpSpPr>
        <a:xfrm>
          <a:off x="10622672" y="134473539"/>
          <a:ext cx="437585" cy="495714"/>
          <a:chOff x="10611001" y="101007659"/>
          <a:chExt cx="437585" cy="495714"/>
        </a:xfrm>
      </xdr:grpSpPr>
      <xdr:sp macro="" textlink="">
        <xdr:nvSpPr>
          <xdr:cNvPr id="904" name="Oval 903"/>
          <xdr:cNvSpPr/>
        </xdr:nvSpPr>
        <xdr:spPr>
          <a:xfrm>
            <a:off x="10611001" y="101068411"/>
            <a:ext cx="390525" cy="37147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67240</xdr:colOff>
      <xdr:row>263</xdr:row>
      <xdr:rowOff>456789</xdr:rowOff>
    </xdr:from>
    <xdr:to>
      <xdr:col>11</xdr:col>
      <xdr:colOff>514350</xdr:colOff>
      <xdr:row>263</xdr:row>
      <xdr:rowOff>952503</xdr:rowOff>
    </xdr:to>
    <xdr:grpSp>
      <xdr:nvGrpSpPr>
        <xdr:cNvPr id="721" name="Group 720"/>
        <xdr:cNvGrpSpPr/>
      </xdr:nvGrpSpPr>
      <xdr:grpSpPr>
        <a:xfrm>
          <a:off x="11159535" y="134473539"/>
          <a:ext cx="447110" cy="495714"/>
          <a:chOff x="11141088" y="101007659"/>
          <a:chExt cx="447110" cy="495714"/>
        </a:xfrm>
      </xdr:grpSpPr>
      <xdr:sp macro="" textlink="">
        <xdr:nvSpPr>
          <xdr:cNvPr id="905" name="Oval 904"/>
          <xdr:cNvSpPr/>
        </xdr:nvSpPr>
        <xdr:spPr>
          <a:xfrm>
            <a:off x="11141088" y="101068411"/>
            <a:ext cx="390525" cy="37147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60200</xdr:colOff>
      <xdr:row>269</xdr:row>
      <xdr:rowOff>495720</xdr:rowOff>
    </xdr:from>
    <xdr:to>
      <xdr:col>9</xdr:col>
      <xdr:colOff>485775</xdr:colOff>
      <xdr:row>269</xdr:row>
      <xdr:rowOff>880733</xdr:rowOff>
    </xdr:to>
    <xdr:grpSp>
      <xdr:nvGrpSpPr>
        <xdr:cNvPr id="726" name="Group 725"/>
        <xdr:cNvGrpSpPr/>
      </xdr:nvGrpSpPr>
      <xdr:grpSpPr>
        <a:xfrm>
          <a:off x="9992177" y="138261856"/>
          <a:ext cx="425575" cy="385013"/>
          <a:chOff x="9982765" y="104202263"/>
          <a:chExt cx="425575" cy="385013"/>
        </a:xfrm>
      </xdr:grpSpPr>
      <xdr:sp macro="" textlink="">
        <xdr:nvSpPr>
          <xdr:cNvPr id="908" name="Oval 907"/>
          <xdr:cNvSpPr/>
        </xdr:nvSpPr>
        <xdr:spPr>
          <a:xfrm>
            <a:off x="9982765" y="104215801"/>
            <a:ext cx="390525" cy="37147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50675</xdr:colOff>
      <xdr:row>269</xdr:row>
      <xdr:rowOff>495720</xdr:rowOff>
    </xdr:from>
    <xdr:to>
      <xdr:col>10</xdr:col>
      <xdr:colOff>476250</xdr:colOff>
      <xdr:row>269</xdr:row>
      <xdr:rowOff>880733</xdr:rowOff>
    </xdr:to>
    <xdr:grpSp>
      <xdr:nvGrpSpPr>
        <xdr:cNvPr id="727" name="Group 726"/>
        <xdr:cNvGrpSpPr/>
      </xdr:nvGrpSpPr>
      <xdr:grpSpPr>
        <a:xfrm>
          <a:off x="10606107" y="138261856"/>
          <a:ext cx="425575" cy="385013"/>
          <a:chOff x="10594436" y="104202263"/>
          <a:chExt cx="425575" cy="385013"/>
        </a:xfrm>
      </xdr:grpSpPr>
      <xdr:sp macro="" textlink="">
        <xdr:nvSpPr>
          <xdr:cNvPr id="910" name="Oval 909"/>
          <xdr:cNvSpPr/>
        </xdr:nvSpPr>
        <xdr:spPr>
          <a:xfrm>
            <a:off x="10594436" y="104215801"/>
            <a:ext cx="390525" cy="37147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50675</xdr:colOff>
      <xdr:row>269</xdr:row>
      <xdr:rowOff>495720</xdr:rowOff>
    </xdr:from>
    <xdr:to>
      <xdr:col>11</xdr:col>
      <xdr:colOff>485775</xdr:colOff>
      <xdr:row>269</xdr:row>
      <xdr:rowOff>880733</xdr:rowOff>
    </xdr:to>
    <xdr:grpSp>
      <xdr:nvGrpSpPr>
        <xdr:cNvPr id="729" name="Group 728"/>
        <xdr:cNvGrpSpPr/>
      </xdr:nvGrpSpPr>
      <xdr:grpSpPr>
        <a:xfrm>
          <a:off x="11142970" y="138261856"/>
          <a:ext cx="435100" cy="385013"/>
          <a:chOff x="11124523" y="104202263"/>
          <a:chExt cx="435100" cy="385013"/>
        </a:xfrm>
      </xdr:grpSpPr>
      <xdr:sp macro="" textlink="">
        <xdr:nvSpPr>
          <xdr:cNvPr id="911" name="Oval 910"/>
          <xdr:cNvSpPr/>
        </xdr:nvSpPr>
        <xdr:spPr>
          <a:xfrm>
            <a:off x="11124523" y="104215801"/>
            <a:ext cx="390525" cy="37147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50675</xdr:colOff>
      <xdr:row>271</xdr:row>
      <xdr:rowOff>495720</xdr:rowOff>
    </xdr:from>
    <xdr:to>
      <xdr:col>10</xdr:col>
      <xdr:colOff>476250</xdr:colOff>
      <xdr:row>271</xdr:row>
      <xdr:rowOff>880733</xdr:rowOff>
    </xdr:to>
    <xdr:grpSp>
      <xdr:nvGrpSpPr>
        <xdr:cNvPr id="733" name="Group 732"/>
        <xdr:cNvGrpSpPr/>
      </xdr:nvGrpSpPr>
      <xdr:grpSpPr>
        <a:xfrm>
          <a:off x="10606107" y="140937515"/>
          <a:ext cx="425575" cy="385013"/>
          <a:chOff x="10594436" y="105916763"/>
          <a:chExt cx="425575" cy="385013"/>
        </a:xfrm>
      </xdr:grpSpPr>
      <xdr:sp macro="" textlink="">
        <xdr:nvSpPr>
          <xdr:cNvPr id="916" name="Oval 915"/>
          <xdr:cNvSpPr/>
        </xdr:nvSpPr>
        <xdr:spPr>
          <a:xfrm>
            <a:off x="10594436" y="105930301"/>
            <a:ext cx="390525" cy="37147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50675</xdr:colOff>
      <xdr:row>271</xdr:row>
      <xdr:rowOff>495720</xdr:rowOff>
    </xdr:from>
    <xdr:to>
      <xdr:col>11</xdr:col>
      <xdr:colOff>485775</xdr:colOff>
      <xdr:row>271</xdr:row>
      <xdr:rowOff>880733</xdr:rowOff>
    </xdr:to>
    <xdr:grpSp>
      <xdr:nvGrpSpPr>
        <xdr:cNvPr id="732" name="Group 731"/>
        <xdr:cNvGrpSpPr/>
      </xdr:nvGrpSpPr>
      <xdr:grpSpPr>
        <a:xfrm>
          <a:off x="11142970" y="140937515"/>
          <a:ext cx="435100" cy="385013"/>
          <a:chOff x="11124523" y="105916763"/>
          <a:chExt cx="435100" cy="385013"/>
        </a:xfrm>
      </xdr:grpSpPr>
      <xdr:sp macro="" textlink="">
        <xdr:nvSpPr>
          <xdr:cNvPr id="917" name="Oval 916"/>
          <xdr:cNvSpPr/>
        </xdr:nvSpPr>
        <xdr:spPr>
          <a:xfrm>
            <a:off x="11124523" y="105930301"/>
            <a:ext cx="390525" cy="37147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60200</xdr:colOff>
      <xdr:row>273</xdr:row>
      <xdr:rowOff>23483</xdr:rowOff>
    </xdr:from>
    <xdr:to>
      <xdr:col>9</xdr:col>
      <xdr:colOff>494058</xdr:colOff>
      <xdr:row>273</xdr:row>
      <xdr:rowOff>394958</xdr:rowOff>
    </xdr:to>
    <xdr:grpSp>
      <xdr:nvGrpSpPr>
        <xdr:cNvPr id="740" name="Group 739"/>
        <xdr:cNvGrpSpPr/>
      </xdr:nvGrpSpPr>
      <xdr:grpSpPr>
        <a:xfrm>
          <a:off x="9992177" y="142240392"/>
          <a:ext cx="433858" cy="371475"/>
          <a:chOff x="9982765" y="107217005"/>
          <a:chExt cx="433858" cy="371475"/>
        </a:xfrm>
      </xdr:grpSpPr>
      <xdr:sp macro="" textlink="">
        <xdr:nvSpPr>
          <xdr:cNvPr id="920" name="Oval 919"/>
          <xdr:cNvSpPr/>
        </xdr:nvSpPr>
        <xdr:spPr>
          <a:xfrm>
            <a:off x="9982765" y="107217005"/>
            <a:ext cx="390525" cy="37147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50675</xdr:colOff>
      <xdr:row>273</xdr:row>
      <xdr:rowOff>23483</xdr:rowOff>
    </xdr:from>
    <xdr:to>
      <xdr:col>10</xdr:col>
      <xdr:colOff>484533</xdr:colOff>
      <xdr:row>273</xdr:row>
      <xdr:rowOff>394958</xdr:rowOff>
    </xdr:to>
    <xdr:grpSp>
      <xdr:nvGrpSpPr>
        <xdr:cNvPr id="741" name="Group 740"/>
        <xdr:cNvGrpSpPr/>
      </xdr:nvGrpSpPr>
      <xdr:grpSpPr>
        <a:xfrm>
          <a:off x="10606107" y="142240392"/>
          <a:ext cx="433858" cy="371475"/>
          <a:chOff x="10594436" y="107217005"/>
          <a:chExt cx="433858" cy="371475"/>
        </a:xfrm>
      </xdr:grpSpPr>
      <xdr:sp macro="" textlink="">
        <xdr:nvSpPr>
          <xdr:cNvPr id="922" name="Oval 921"/>
          <xdr:cNvSpPr/>
        </xdr:nvSpPr>
        <xdr:spPr>
          <a:xfrm>
            <a:off x="10594436" y="107217005"/>
            <a:ext cx="390525" cy="37147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50675</xdr:colOff>
      <xdr:row>273</xdr:row>
      <xdr:rowOff>23483</xdr:rowOff>
    </xdr:from>
    <xdr:to>
      <xdr:col>11</xdr:col>
      <xdr:colOff>485775</xdr:colOff>
      <xdr:row>273</xdr:row>
      <xdr:rowOff>394958</xdr:rowOff>
    </xdr:to>
    <xdr:grpSp>
      <xdr:nvGrpSpPr>
        <xdr:cNvPr id="742" name="Group 741"/>
        <xdr:cNvGrpSpPr/>
      </xdr:nvGrpSpPr>
      <xdr:grpSpPr>
        <a:xfrm>
          <a:off x="11142970" y="142240392"/>
          <a:ext cx="435100" cy="371475"/>
          <a:chOff x="11124523" y="107217005"/>
          <a:chExt cx="435100" cy="371475"/>
        </a:xfrm>
      </xdr:grpSpPr>
      <xdr:sp macro="" textlink="">
        <xdr:nvSpPr>
          <xdr:cNvPr id="923" name="Oval 922"/>
          <xdr:cNvSpPr/>
        </xdr:nvSpPr>
        <xdr:spPr>
          <a:xfrm>
            <a:off x="11124523" y="107217005"/>
            <a:ext cx="390525" cy="37147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60200</xdr:colOff>
      <xdr:row>275</xdr:row>
      <xdr:rowOff>479152</xdr:rowOff>
    </xdr:from>
    <xdr:to>
      <xdr:col>9</xdr:col>
      <xdr:colOff>485775</xdr:colOff>
      <xdr:row>275</xdr:row>
      <xdr:rowOff>880733</xdr:rowOff>
    </xdr:to>
    <xdr:grpSp>
      <xdr:nvGrpSpPr>
        <xdr:cNvPr id="744" name="Group 743"/>
        <xdr:cNvGrpSpPr/>
      </xdr:nvGrpSpPr>
      <xdr:grpSpPr>
        <a:xfrm>
          <a:off x="9992177" y="144332629"/>
          <a:ext cx="425575" cy="401581"/>
          <a:chOff x="9982765" y="108708000"/>
          <a:chExt cx="425575" cy="401581"/>
        </a:xfrm>
      </xdr:grpSpPr>
      <xdr:sp macro="" textlink="">
        <xdr:nvSpPr>
          <xdr:cNvPr id="926" name="Oval 925"/>
          <xdr:cNvSpPr/>
        </xdr:nvSpPr>
        <xdr:spPr>
          <a:xfrm>
            <a:off x="9982765" y="108738106"/>
            <a:ext cx="390525" cy="37147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50675</xdr:colOff>
      <xdr:row>275</xdr:row>
      <xdr:rowOff>479152</xdr:rowOff>
    </xdr:from>
    <xdr:to>
      <xdr:col>10</xdr:col>
      <xdr:colOff>476250</xdr:colOff>
      <xdr:row>275</xdr:row>
      <xdr:rowOff>880733</xdr:rowOff>
    </xdr:to>
    <xdr:grpSp>
      <xdr:nvGrpSpPr>
        <xdr:cNvPr id="745" name="Group 744"/>
        <xdr:cNvGrpSpPr/>
      </xdr:nvGrpSpPr>
      <xdr:grpSpPr>
        <a:xfrm>
          <a:off x="10606107" y="144332629"/>
          <a:ext cx="425575" cy="401581"/>
          <a:chOff x="10594436" y="108708000"/>
          <a:chExt cx="425575" cy="401581"/>
        </a:xfrm>
      </xdr:grpSpPr>
      <xdr:sp macro="" textlink="">
        <xdr:nvSpPr>
          <xdr:cNvPr id="928" name="Oval 927"/>
          <xdr:cNvSpPr/>
        </xdr:nvSpPr>
        <xdr:spPr>
          <a:xfrm>
            <a:off x="10594436" y="108738106"/>
            <a:ext cx="390525" cy="37147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50675</xdr:colOff>
      <xdr:row>275</xdr:row>
      <xdr:rowOff>479152</xdr:rowOff>
    </xdr:from>
    <xdr:to>
      <xdr:col>11</xdr:col>
      <xdr:colOff>485775</xdr:colOff>
      <xdr:row>275</xdr:row>
      <xdr:rowOff>880733</xdr:rowOff>
    </xdr:to>
    <xdr:grpSp>
      <xdr:nvGrpSpPr>
        <xdr:cNvPr id="746" name="Group 745"/>
        <xdr:cNvGrpSpPr/>
      </xdr:nvGrpSpPr>
      <xdr:grpSpPr>
        <a:xfrm>
          <a:off x="11142970" y="144332629"/>
          <a:ext cx="435100" cy="401581"/>
          <a:chOff x="11124523" y="108708000"/>
          <a:chExt cx="435100" cy="401581"/>
        </a:xfrm>
      </xdr:grpSpPr>
      <xdr:sp macro="" textlink="">
        <xdr:nvSpPr>
          <xdr:cNvPr id="929" name="Oval 928"/>
          <xdr:cNvSpPr/>
        </xdr:nvSpPr>
        <xdr:spPr>
          <a:xfrm>
            <a:off x="11124523" y="108738106"/>
            <a:ext cx="390525" cy="37147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60200</xdr:colOff>
      <xdr:row>277</xdr:row>
      <xdr:rowOff>18229</xdr:rowOff>
    </xdr:from>
    <xdr:to>
      <xdr:col>9</xdr:col>
      <xdr:colOff>485775</xdr:colOff>
      <xdr:row>277</xdr:row>
      <xdr:rowOff>394958</xdr:rowOff>
    </xdr:to>
    <xdr:grpSp>
      <xdr:nvGrpSpPr>
        <xdr:cNvPr id="748" name="Group 747"/>
        <xdr:cNvGrpSpPr/>
      </xdr:nvGrpSpPr>
      <xdr:grpSpPr>
        <a:xfrm>
          <a:off x="9992177" y="146304911"/>
          <a:ext cx="425575" cy="376729"/>
          <a:chOff x="9982765" y="110002990"/>
          <a:chExt cx="425575" cy="376729"/>
        </a:xfrm>
      </xdr:grpSpPr>
      <xdr:sp macro="" textlink="">
        <xdr:nvSpPr>
          <xdr:cNvPr id="932" name="Oval 931"/>
          <xdr:cNvSpPr/>
        </xdr:nvSpPr>
        <xdr:spPr>
          <a:xfrm>
            <a:off x="9982765" y="110008244"/>
            <a:ext cx="390525" cy="37147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50675</xdr:colOff>
      <xdr:row>277</xdr:row>
      <xdr:rowOff>18229</xdr:rowOff>
    </xdr:from>
    <xdr:to>
      <xdr:col>10</xdr:col>
      <xdr:colOff>476250</xdr:colOff>
      <xdr:row>277</xdr:row>
      <xdr:rowOff>394958</xdr:rowOff>
    </xdr:to>
    <xdr:grpSp>
      <xdr:nvGrpSpPr>
        <xdr:cNvPr id="749" name="Group 748"/>
        <xdr:cNvGrpSpPr/>
      </xdr:nvGrpSpPr>
      <xdr:grpSpPr>
        <a:xfrm>
          <a:off x="10606107" y="146304911"/>
          <a:ext cx="425575" cy="376729"/>
          <a:chOff x="10594436" y="110002990"/>
          <a:chExt cx="425575" cy="376729"/>
        </a:xfrm>
      </xdr:grpSpPr>
      <xdr:sp macro="" textlink="">
        <xdr:nvSpPr>
          <xdr:cNvPr id="934" name="Oval 933"/>
          <xdr:cNvSpPr/>
        </xdr:nvSpPr>
        <xdr:spPr>
          <a:xfrm>
            <a:off x="10594436" y="110008244"/>
            <a:ext cx="390525" cy="37147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50675</xdr:colOff>
      <xdr:row>277</xdr:row>
      <xdr:rowOff>18229</xdr:rowOff>
    </xdr:from>
    <xdr:to>
      <xdr:col>11</xdr:col>
      <xdr:colOff>485775</xdr:colOff>
      <xdr:row>277</xdr:row>
      <xdr:rowOff>394958</xdr:rowOff>
    </xdr:to>
    <xdr:grpSp>
      <xdr:nvGrpSpPr>
        <xdr:cNvPr id="750" name="Group 749"/>
        <xdr:cNvGrpSpPr/>
      </xdr:nvGrpSpPr>
      <xdr:grpSpPr>
        <a:xfrm>
          <a:off x="11142970" y="146304911"/>
          <a:ext cx="435100" cy="376729"/>
          <a:chOff x="11124523" y="110002990"/>
          <a:chExt cx="435100" cy="376729"/>
        </a:xfrm>
      </xdr:grpSpPr>
      <xdr:sp macro="" textlink="">
        <xdr:nvSpPr>
          <xdr:cNvPr id="935" name="Oval 934"/>
          <xdr:cNvSpPr/>
        </xdr:nvSpPr>
        <xdr:spPr>
          <a:xfrm>
            <a:off x="11124523" y="110008244"/>
            <a:ext cx="390525" cy="37147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60200</xdr:colOff>
      <xdr:row>279</xdr:row>
      <xdr:rowOff>479152</xdr:rowOff>
    </xdr:from>
    <xdr:to>
      <xdr:col>9</xdr:col>
      <xdr:colOff>485775</xdr:colOff>
      <xdr:row>279</xdr:row>
      <xdr:rowOff>902807</xdr:rowOff>
    </xdr:to>
    <xdr:grpSp>
      <xdr:nvGrpSpPr>
        <xdr:cNvPr id="753" name="Group 752"/>
        <xdr:cNvGrpSpPr/>
      </xdr:nvGrpSpPr>
      <xdr:grpSpPr>
        <a:xfrm>
          <a:off x="9992177" y="148999879"/>
          <a:ext cx="425575" cy="423655"/>
          <a:chOff x="9982765" y="111507522"/>
          <a:chExt cx="425575" cy="423655"/>
        </a:xfrm>
      </xdr:grpSpPr>
      <xdr:sp macro="" textlink="">
        <xdr:nvSpPr>
          <xdr:cNvPr id="938" name="Oval 937"/>
          <xdr:cNvSpPr/>
        </xdr:nvSpPr>
        <xdr:spPr>
          <a:xfrm>
            <a:off x="9982765" y="111537628"/>
            <a:ext cx="390525" cy="37147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50675</xdr:colOff>
      <xdr:row>279</xdr:row>
      <xdr:rowOff>479152</xdr:rowOff>
    </xdr:from>
    <xdr:to>
      <xdr:col>10</xdr:col>
      <xdr:colOff>476250</xdr:colOff>
      <xdr:row>279</xdr:row>
      <xdr:rowOff>902807</xdr:rowOff>
    </xdr:to>
    <xdr:grpSp>
      <xdr:nvGrpSpPr>
        <xdr:cNvPr id="756" name="Group 755"/>
        <xdr:cNvGrpSpPr/>
      </xdr:nvGrpSpPr>
      <xdr:grpSpPr>
        <a:xfrm>
          <a:off x="10606107" y="148999879"/>
          <a:ext cx="425575" cy="423655"/>
          <a:chOff x="10594436" y="111507522"/>
          <a:chExt cx="425575" cy="423655"/>
        </a:xfrm>
      </xdr:grpSpPr>
      <xdr:sp macro="" textlink="">
        <xdr:nvSpPr>
          <xdr:cNvPr id="940" name="Oval 939"/>
          <xdr:cNvSpPr/>
        </xdr:nvSpPr>
        <xdr:spPr>
          <a:xfrm>
            <a:off x="10594436" y="111537628"/>
            <a:ext cx="390525" cy="37147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50675</xdr:colOff>
      <xdr:row>279</xdr:row>
      <xdr:rowOff>479152</xdr:rowOff>
    </xdr:from>
    <xdr:to>
      <xdr:col>11</xdr:col>
      <xdr:colOff>485775</xdr:colOff>
      <xdr:row>279</xdr:row>
      <xdr:rowOff>902807</xdr:rowOff>
    </xdr:to>
    <xdr:grpSp>
      <xdr:nvGrpSpPr>
        <xdr:cNvPr id="757" name="Group 756"/>
        <xdr:cNvGrpSpPr/>
      </xdr:nvGrpSpPr>
      <xdr:grpSpPr>
        <a:xfrm>
          <a:off x="11142970" y="148999879"/>
          <a:ext cx="435100" cy="423655"/>
          <a:chOff x="11124523" y="111507522"/>
          <a:chExt cx="435100" cy="423655"/>
        </a:xfrm>
      </xdr:grpSpPr>
      <xdr:sp macro="" textlink="">
        <xdr:nvSpPr>
          <xdr:cNvPr id="941" name="Oval 940"/>
          <xdr:cNvSpPr/>
        </xdr:nvSpPr>
        <xdr:spPr>
          <a:xfrm>
            <a:off x="11124523" y="111537628"/>
            <a:ext cx="390525" cy="37147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60200</xdr:colOff>
      <xdr:row>283</xdr:row>
      <xdr:rowOff>928358</xdr:rowOff>
    </xdr:from>
    <xdr:to>
      <xdr:col>9</xdr:col>
      <xdr:colOff>494058</xdr:colOff>
      <xdr:row>283</xdr:row>
      <xdr:rowOff>1299833</xdr:rowOff>
    </xdr:to>
    <xdr:grpSp>
      <xdr:nvGrpSpPr>
        <xdr:cNvPr id="762" name="Group 761"/>
        <xdr:cNvGrpSpPr/>
      </xdr:nvGrpSpPr>
      <xdr:grpSpPr>
        <a:xfrm>
          <a:off x="9992177" y="151709108"/>
          <a:ext cx="433858" cy="371475"/>
          <a:chOff x="9982765" y="114242728"/>
          <a:chExt cx="433858" cy="371475"/>
        </a:xfrm>
      </xdr:grpSpPr>
      <xdr:sp macro="" textlink="">
        <xdr:nvSpPr>
          <xdr:cNvPr id="944" name="Oval 943"/>
          <xdr:cNvSpPr/>
        </xdr:nvSpPr>
        <xdr:spPr>
          <a:xfrm>
            <a:off x="9982765" y="114242728"/>
            <a:ext cx="390525" cy="37147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50675</xdr:colOff>
      <xdr:row>283</xdr:row>
      <xdr:rowOff>928358</xdr:rowOff>
    </xdr:from>
    <xdr:to>
      <xdr:col>10</xdr:col>
      <xdr:colOff>484533</xdr:colOff>
      <xdr:row>283</xdr:row>
      <xdr:rowOff>1299833</xdr:rowOff>
    </xdr:to>
    <xdr:grpSp>
      <xdr:nvGrpSpPr>
        <xdr:cNvPr id="763" name="Group 762"/>
        <xdr:cNvGrpSpPr/>
      </xdr:nvGrpSpPr>
      <xdr:grpSpPr>
        <a:xfrm>
          <a:off x="10606107" y="151709108"/>
          <a:ext cx="433858" cy="371475"/>
          <a:chOff x="10594436" y="114242728"/>
          <a:chExt cx="433858" cy="371475"/>
        </a:xfrm>
      </xdr:grpSpPr>
      <xdr:sp macro="" textlink="">
        <xdr:nvSpPr>
          <xdr:cNvPr id="946" name="Oval 945"/>
          <xdr:cNvSpPr/>
        </xdr:nvSpPr>
        <xdr:spPr>
          <a:xfrm>
            <a:off x="10594436" y="114242728"/>
            <a:ext cx="390525" cy="37147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50675</xdr:colOff>
      <xdr:row>283</xdr:row>
      <xdr:rowOff>928358</xdr:rowOff>
    </xdr:from>
    <xdr:to>
      <xdr:col>11</xdr:col>
      <xdr:colOff>494058</xdr:colOff>
      <xdr:row>283</xdr:row>
      <xdr:rowOff>1299833</xdr:rowOff>
    </xdr:to>
    <xdr:grpSp>
      <xdr:nvGrpSpPr>
        <xdr:cNvPr id="765" name="Group 764"/>
        <xdr:cNvGrpSpPr/>
      </xdr:nvGrpSpPr>
      <xdr:grpSpPr>
        <a:xfrm>
          <a:off x="11142970" y="151709108"/>
          <a:ext cx="443383" cy="371475"/>
          <a:chOff x="11124523" y="114242728"/>
          <a:chExt cx="443383" cy="371475"/>
        </a:xfrm>
      </xdr:grpSpPr>
      <xdr:sp macro="" textlink="">
        <xdr:nvSpPr>
          <xdr:cNvPr id="947" name="Oval 946"/>
          <xdr:cNvSpPr/>
        </xdr:nvSpPr>
        <xdr:spPr>
          <a:xfrm>
            <a:off x="11124523" y="114242728"/>
            <a:ext cx="390525" cy="37147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60200</xdr:colOff>
      <xdr:row>285</xdr:row>
      <xdr:rowOff>128258</xdr:rowOff>
    </xdr:from>
    <xdr:to>
      <xdr:col>9</xdr:col>
      <xdr:colOff>494058</xdr:colOff>
      <xdr:row>285</xdr:row>
      <xdr:rowOff>499733</xdr:rowOff>
    </xdr:to>
    <xdr:grpSp>
      <xdr:nvGrpSpPr>
        <xdr:cNvPr id="769" name="Group 768"/>
        <xdr:cNvGrpSpPr/>
      </xdr:nvGrpSpPr>
      <xdr:grpSpPr>
        <a:xfrm>
          <a:off x="9992177" y="154719008"/>
          <a:ext cx="433858" cy="371475"/>
          <a:chOff x="9982765" y="115778323"/>
          <a:chExt cx="433858" cy="371475"/>
        </a:xfrm>
      </xdr:grpSpPr>
      <xdr:sp macro="" textlink="">
        <xdr:nvSpPr>
          <xdr:cNvPr id="950" name="Oval 949"/>
          <xdr:cNvSpPr/>
        </xdr:nvSpPr>
        <xdr:spPr>
          <a:xfrm>
            <a:off x="9982765" y="115778323"/>
            <a:ext cx="390525" cy="37147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50675</xdr:colOff>
      <xdr:row>285</xdr:row>
      <xdr:rowOff>128258</xdr:rowOff>
    </xdr:from>
    <xdr:to>
      <xdr:col>10</xdr:col>
      <xdr:colOff>484533</xdr:colOff>
      <xdr:row>285</xdr:row>
      <xdr:rowOff>499733</xdr:rowOff>
    </xdr:to>
    <xdr:grpSp>
      <xdr:nvGrpSpPr>
        <xdr:cNvPr id="771" name="Group 770"/>
        <xdr:cNvGrpSpPr/>
      </xdr:nvGrpSpPr>
      <xdr:grpSpPr>
        <a:xfrm>
          <a:off x="10606107" y="154719008"/>
          <a:ext cx="433858" cy="371475"/>
          <a:chOff x="10594436" y="115778323"/>
          <a:chExt cx="433858" cy="371475"/>
        </a:xfrm>
      </xdr:grpSpPr>
      <xdr:sp macro="" textlink="">
        <xdr:nvSpPr>
          <xdr:cNvPr id="952" name="Oval 951"/>
          <xdr:cNvSpPr/>
        </xdr:nvSpPr>
        <xdr:spPr>
          <a:xfrm>
            <a:off x="10594436" y="115778323"/>
            <a:ext cx="390525" cy="37147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50675</xdr:colOff>
      <xdr:row>285</xdr:row>
      <xdr:rowOff>128258</xdr:rowOff>
    </xdr:from>
    <xdr:to>
      <xdr:col>11</xdr:col>
      <xdr:colOff>494058</xdr:colOff>
      <xdr:row>285</xdr:row>
      <xdr:rowOff>499733</xdr:rowOff>
    </xdr:to>
    <xdr:grpSp>
      <xdr:nvGrpSpPr>
        <xdr:cNvPr id="774" name="Group 773"/>
        <xdr:cNvGrpSpPr/>
      </xdr:nvGrpSpPr>
      <xdr:grpSpPr>
        <a:xfrm>
          <a:off x="11142970" y="154719008"/>
          <a:ext cx="443383" cy="371475"/>
          <a:chOff x="11124523" y="115778323"/>
          <a:chExt cx="443383" cy="371475"/>
        </a:xfrm>
      </xdr:grpSpPr>
      <xdr:sp macro="" textlink="">
        <xdr:nvSpPr>
          <xdr:cNvPr id="953" name="Oval 952"/>
          <xdr:cNvSpPr/>
        </xdr:nvSpPr>
        <xdr:spPr>
          <a:xfrm>
            <a:off x="11124523" y="115778323"/>
            <a:ext cx="390525" cy="37147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60200</xdr:colOff>
      <xdr:row>287</xdr:row>
      <xdr:rowOff>487437</xdr:rowOff>
    </xdr:from>
    <xdr:to>
      <xdr:col>9</xdr:col>
      <xdr:colOff>494058</xdr:colOff>
      <xdr:row>287</xdr:row>
      <xdr:rowOff>861683</xdr:rowOff>
    </xdr:to>
    <xdr:grpSp>
      <xdr:nvGrpSpPr>
        <xdr:cNvPr id="777" name="Group 776"/>
        <xdr:cNvGrpSpPr/>
      </xdr:nvGrpSpPr>
      <xdr:grpSpPr>
        <a:xfrm>
          <a:off x="9992177" y="156342414"/>
          <a:ext cx="433858" cy="374246"/>
          <a:chOff x="9982765" y="117429589"/>
          <a:chExt cx="433858" cy="374246"/>
        </a:xfrm>
      </xdr:grpSpPr>
      <xdr:sp macro="" textlink="">
        <xdr:nvSpPr>
          <xdr:cNvPr id="956" name="Oval 955"/>
          <xdr:cNvSpPr/>
        </xdr:nvSpPr>
        <xdr:spPr>
          <a:xfrm>
            <a:off x="9982765" y="117432360"/>
            <a:ext cx="390525" cy="37147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50675</xdr:colOff>
      <xdr:row>287</xdr:row>
      <xdr:rowOff>487437</xdr:rowOff>
    </xdr:from>
    <xdr:to>
      <xdr:col>10</xdr:col>
      <xdr:colOff>484533</xdr:colOff>
      <xdr:row>287</xdr:row>
      <xdr:rowOff>861683</xdr:rowOff>
    </xdr:to>
    <xdr:grpSp>
      <xdr:nvGrpSpPr>
        <xdr:cNvPr id="780" name="Group 779"/>
        <xdr:cNvGrpSpPr/>
      </xdr:nvGrpSpPr>
      <xdr:grpSpPr>
        <a:xfrm>
          <a:off x="10606107" y="156342414"/>
          <a:ext cx="433858" cy="374246"/>
          <a:chOff x="10594436" y="117429589"/>
          <a:chExt cx="433858" cy="374246"/>
        </a:xfrm>
      </xdr:grpSpPr>
      <xdr:sp macro="" textlink="">
        <xdr:nvSpPr>
          <xdr:cNvPr id="958" name="Oval 957"/>
          <xdr:cNvSpPr/>
        </xdr:nvSpPr>
        <xdr:spPr>
          <a:xfrm>
            <a:off x="10594436" y="117432360"/>
            <a:ext cx="390525" cy="37147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50675</xdr:colOff>
      <xdr:row>287</xdr:row>
      <xdr:rowOff>468387</xdr:rowOff>
    </xdr:from>
    <xdr:to>
      <xdr:col>11</xdr:col>
      <xdr:colOff>494058</xdr:colOff>
      <xdr:row>287</xdr:row>
      <xdr:rowOff>861683</xdr:rowOff>
    </xdr:to>
    <xdr:grpSp>
      <xdr:nvGrpSpPr>
        <xdr:cNvPr id="781" name="Group 780"/>
        <xdr:cNvGrpSpPr/>
      </xdr:nvGrpSpPr>
      <xdr:grpSpPr>
        <a:xfrm>
          <a:off x="11142970" y="156323364"/>
          <a:ext cx="443383" cy="393296"/>
          <a:chOff x="11124523" y="117410539"/>
          <a:chExt cx="443383" cy="393296"/>
        </a:xfrm>
      </xdr:grpSpPr>
      <xdr:sp macro="" textlink="">
        <xdr:nvSpPr>
          <xdr:cNvPr id="959" name="Oval 958"/>
          <xdr:cNvSpPr/>
        </xdr:nvSpPr>
        <xdr:spPr>
          <a:xfrm>
            <a:off x="11124523" y="117432360"/>
            <a:ext cx="390525" cy="37147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85047</xdr:colOff>
      <xdr:row>293</xdr:row>
      <xdr:rowOff>517541</xdr:rowOff>
    </xdr:from>
    <xdr:to>
      <xdr:col>9</xdr:col>
      <xdr:colOff>514350</xdr:colOff>
      <xdr:row>293</xdr:row>
      <xdr:rowOff>897508</xdr:rowOff>
    </xdr:to>
    <xdr:grpSp>
      <xdr:nvGrpSpPr>
        <xdr:cNvPr id="786" name="Group 785"/>
        <xdr:cNvGrpSpPr/>
      </xdr:nvGrpSpPr>
      <xdr:grpSpPr>
        <a:xfrm>
          <a:off x="10017024" y="161005132"/>
          <a:ext cx="429303" cy="379967"/>
          <a:chOff x="10007612" y="120151541"/>
          <a:chExt cx="429303" cy="379967"/>
        </a:xfrm>
      </xdr:grpSpPr>
      <xdr:sp macro="" textlink="">
        <xdr:nvSpPr>
          <xdr:cNvPr id="962" name="Oval 961"/>
          <xdr:cNvSpPr/>
        </xdr:nvSpPr>
        <xdr:spPr>
          <a:xfrm>
            <a:off x="10007612" y="120151541"/>
            <a:ext cx="390525" cy="37147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75522</xdr:colOff>
      <xdr:row>293</xdr:row>
      <xdr:rowOff>517541</xdr:rowOff>
    </xdr:from>
    <xdr:to>
      <xdr:col>10</xdr:col>
      <xdr:colOff>504825</xdr:colOff>
      <xdr:row>293</xdr:row>
      <xdr:rowOff>897508</xdr:rowOff>
    </xdr:to>
    <xdr:grpSp>
      <xdr:nvGrpSpPr>
        <xdr:cNvPr id="787" name="Group 786"/>
        <xdr:cNvGrpSpPr/>
      </xdr:nvGrpSpPr>
      <xdr:grpSpPr>
        <a:xfrm>
          <a:off x="10630954" y="161005132"/>
          <a:ext cx="429303" cy="379967"/>
          <a:chOff x="10619283" y="120151541"/>
          <a:chExt cx="429303" cy="379967"/>
        </a:xfrm>
      </xdr:grpSpPr>
      <xdr:sp macro="" textlink="">
        <xdr:nvSpPr>
          <xdr:cNvPr id="964" name="Oval 963"/>
          <xdr:cNvSpPr/>
        </xdr:nvSpPr>
        <xdr:spPr>
          <a:xfrm>
            <a:off x="10619283" y="120151541"/>
            <a:ext cx="390525" cy="37147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75522</xdr:colOff>
      <xdr:row>293</xdr:row>
      <xdr:rowOff>517541</xdr:rowOff>
    </xdr:from>
    <xdr:to>
      <xdr:col>11</xdr:col>
      <xdr:colOff>514350</xdr:colOff>
      <xdr:row>293</xdr:row>
      <xdr:rowOff>897508</xdr:rowOff>
    </xdr:to>
    <xdr:grpSp>
      <xdr:nvGrpSpPr>
        <xdr:cNvPr id="789" name="Group 788"/>
        <xdr:cNvGrpSpPr/>
      </xdr:nvGrpSpPr>
      <xdr:grpSpPr>
        <a:xfrm>
          <a:off x="11167817" y="161005132"/>
          <a:ext cx="438828" cy="379967"/>
          <a:chOff x="11149370" y="120151541"/>
          <a:chExt cx="438828" cy="379967"/>
        </a:xfrm>
      </xdr:grpSpPr>
      <xdr:sp macro="" textlink="">
        <xdr:nvSpPr>
          <xdr:cNvPr id="965" name="Oval 964"/>
          <xdr:cNvSpPr/>
        </xdr:nvSpPr>
        <xdr:spPr>
          <a:xfrm>
            <a:off x="11149370" y="120151541"/>
            <a:ext cx="390525" cy="37147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85047</xdr:colOff>
      <xdr:row>295</xdr:row>
      <xdr:rowOff>517541</xdr:rowOff>
    </xdr:from>
    <xdr:to>
      <xdr:col>9</xdr:col>
      <xdr:colOff>514350</xdr:colOff>
      <xdr:row>295</xdr:row>
      <xdr:rowOff>889016</xdr:rowOff>
    </xdr:to>
    <xdr:grpSp>
      <xdr:nvGrpSpPr>
        <xdr:cNvPr id="793" name="Group 792"/>
        <xdr:cNvGrpSpPr/>
      </xdr:nvGrpSpPr>
      <xdr:grpSpPr>
        <a:xfrm>
          <a:off x="10017024" y="164737200"/>
          <a:ext cx="429303" cy="371475"/>
          <a:chOff x="10007612" y="122561780"/>
          <a:chExt cx="429303" cy="371475"/>
        </a:xfrm>
      </xdr:grpSpPr>
      <xdr:sp macro="" textlink="">
        <xdr:nvSpPr>
          <xdr:cNvPr id="968" name="Oval 967"/>
          <xdr:cNvSpPr/>
        </xdr:nvSpPr>
        <xdr:spPr>
          <a:xfrm>
            <a:off x="10007612" y="122561780"/>
            <a:ext cx="390525" cy="37147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75522</xdr:colOff>
      <xdr:row>295</xdr:row>
      <xdr:rowOff>517541</xdr:rowOff>
    </xdr:from>
    <xdr:to>
      <xdr:col>10</xdr:col>
      <xdr:colOff>504825</xdr:colOff>
      <xdr:row>295</xdr:row>
      <xdr:rowOff>889016</xdr:rowOff>
    </xdr:to>
    <xdr:grpSp>
      <xdr:nvGrpSpPr>
        <xdr:cNvPr id="795" name="Group 794"/>
        <xdr:cNvGrpSpPr/>
      </xdr:nvGrpSpPr>
      <xdr:grpSpPr>
        <a:xfrm>
          <a:off x="10630954" y="164737200"/>
          <a:ext cx="429303" cy="371475"/>
          <a:chOff x="10619283" y="122561780"/>
          <a:chExt cx="429303" cy="371475"/>
        </a:xfrm>
      </xdr:grpSpPr>
      <xdr:sp macro="" textlink="">
        <xdr:nvSpPr>
          <xdr:cNvPr id="970" name="Oval 969"/>
          <xdr:cNvSpPr/>
        </xdr:nvSpPr>
        <xdr:spPr>
          <a:xfrm>
            <a:off x="10619283" y="122561780"/>
            <a:ext cx="390525" cy="37147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75522</xdr:colOff>
      <xdr:row>295</xdr:row>
      <xdr:rowOff>517541</xdr:rowOff>
    </xdr:from>
    <xdr:to>
      <xdr:col>11</xdr:col>
      <xdr:colOff>514350</xdr:colOff>
      <xdr:row>295</xdr:row>
      <xdr:rowOff>889016</xdr:rowOff>
    </xdr:to>
    <xdr:grpSp>
      <xdr:nvGrpSpPr>
        <xdr:cNvPr id="798" name="Group 797"/>
        <xdr:cNvGrpSpPr/>
      </xdr:nvGrpSpPr>
      <xdr:grpSpPr>
        <a:xfrm>
          <a:off x="11167817" y="164737200"/>
          <a:ext cx="438828" cy="371475"/>
          <a:chOff x="11149370" y="122561780"/>
          <a:chExt cx="438828" cy="371475"/>
        </a:xfrm>
      </xdr:grpSpPr>
      <xdr:sp macro="" textlink="">
        <xdr:nvSpPr>
          <xdr:cNvPr id="971" name="Oval 970"/>
          <xdr:cNvSpPr/>
        </xdr:nvSpPr>
        <xdr:spPr>
          <a:xfrm>
            <a:off x="11149370" y="122561780"/>
            <a:ext cx="390525" cy="37147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85047</xdr:colOff>
      <xdr:row>296</xdr:row>
      <xdr:rowOff>146066</xdr:rowOff>
    </xdr:from>
    <xdr:to>
      <xdr:col>9</xdr:col>
      <xdr:colOff>514350</xdr:colOff>
      <xdr:row>297</xdr:row>
      <xdr:rowOff>298466</xdr:rowOff>
    </xdr:to>
    <xdr:grpSp>
      <xdr:nvGrpSpPr>
        <xdr:cNvPr id="801" name="Group 800"/>
        <xdr:cNvGrpSpPr/>
      </xdr:nvGrpSpPr>
      <xdr:grpSpPr>
        <a:xfrm>
          <a:off x="10017024" y="166348657"/>
          <a:ext cx="429303" cy="368877"/>
          <a:chOff x="10007612" y="124169849"/>
          <a:chExt cx="429303" cy="367747"/>
        </a:xfrm>
      </xdr:grpSpPr>
      <xdr:sp macro="" textlink="">
        <xdr:nvSpPr>
          <xdr:cNvPr id="974" name="Oval 973"/>
          <xdr:cNvSpPr/>
        </xdr:nvSpPr>
        <xdr:spPr>
          <a:xfrm>
            <a:off x="10007612" y="124169849"/>
            <a:ext cx="390525" cy="367747"/>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75522</xdr:colOff>
      <xdr:row>296</xdr:row>
      <xdr:rowOff>146066</xdr:rowOff>
    </xdr:from>
    <xdr:to>
      <xdr:col>10</xdr:col>
      <xdr:colOff>504825</xdr:colOff>
      <xdr:row>297</xdr:row>
      <xdr:rowOff>298466</xdr:rowOff>
    </xdr:to>
    <xdr:grpSp>
      <xdr:nvGrpSpPr>
        <xdr:cNvPr id="804" name="Group 803"/>
        <xdr:cNvGrpSpPr/>
      </xdr:nvGrpSpPr>
      <xdr:grpSpPr>
        <a:xfrm>
          <a:off x="10630954" y="166348657"/>
          <a:ext cx="429303" cy="368877"/>
          <a:chOff x="10619283" y="124169849"/>
          <a:chExt cx="429303" cy="367747"/>
        </a:xfrm>
      </xdr:grpSpPr>
      <xdr:sp macro="" textlink="">
        <xdr:nvSpPr>
          <xdr:cNvPr id="976" name="Oval 975"/>
          <xdr:cNvSpPr/>
        </xdr:nvSpPr>
        <xdr:spPr>
          <a:xfrm>
            <a:off x="10619283" y="124169849"/>
            <a:ext cx="390525" cy="367747"/>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75522</xdr:colOff>
      <xdr:row>296</xdr:row>
      <xdr:rowOff>146066</xdr:rowOff>
    </xdr:from>
    <xdr:to>
      <xdr:col>11</xdr:col>
      <xdr:colOff>514350</xdr:colOff>
      <xdr:row>297</xdr:row>
      <xdr:rowOff>298466</xdr:rowOff>
    </xdr:to>
    <xdr:grpSp>
      <xdr:nvGrpSpPr>
        <xdr:cNvPr id="805" name="Group 804"/>
        <xdr:cNvGrpSpPr/>
      </xdr:nvGrpSpPr>
      <xdr:grpSpPr>
        <a:xfrm>
          <a:off x="11167817" y="166348657"/>
          <a:ext cx="438828" cy="368877"/>
          <a:chOff x="11149370" y="124169849"/>
          <a:chExt cx="438828" cy="367747"/>
        </a:xfrm>
      </xdr:grpSpPr>
      <xdr:sp macro="" textlink="">
        <xdr:nvSpPr>
          <xdr:cNvPr id="977" name="Oval 976"/>
          <xdr:cNvSpPr/>
        </xdr:nvSpPr>
        <xdr:spPr>
          <a:xfrm>
            <a:off x="11149370" y="124169849"/>
            <a:ext cx="390525" cy="367747"/>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99805</xdr:colOff>
      <xdr:row>319</xdr:row>
      <xdr:rowOff>443121</xdr:rowOff>
    </xdr:from>
    <xdr:to>
      <xdr:col>9</xdr:col>
      <xdr:colOff>542925</xdr:colOff>
      <xdr:row>319</xdr:row>
      <xdr:rowOff>835895</xdr:rowOff>
    </xdr:to>
    <xdr:grpSp>
      <xdr:nvGrpSpPr>
        <xdr:cNvPr id="825" name="Group 824"/>
        <xdr:cNvGrpSpPr/>
      </xdr:nvGrpSpPr>
      <xdr:grpSpPr>
        <a:xfrm>
          <a:off x="10031782" y="174958439"/>
          <a:ext cx="443120" cy="392774"/>
          <a:chOff x="10022370" y="132931730"/>
          <a:chExt cx="443120" cy="392774"/>
        </a:xfrm>
      </xdr:grpSpPr>
      <xdr:sp macro="" textlink="">
        <xdr:nvSpPr>
          <xdr:cNvPr id="980" name="Oval 979"/>
          <xdr:cNvSpPr/>
        </xdr:nvSpPr>
        <xdr:spPr>
          <a:xfrm>
            <a:off x="10022370" y="132933979"/>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90280</xdr:colOff>
      <xdr:row>319</xdr:row>
      <xdr:rowOff>443121</xdr:rowOff>
    </xdr:from>
    <xdr:to>
      <xdr:col>10</xdr:col>
      <xdr:colOff>523875</xdr:colOff>
      <xdr:row>319</xdr:row>
      <xdr:rowOff>835895</xdr:rowOff>
    </xdr:to>
    <xdr:grpSp>
      <xdr:nvGrpSpPr>
        <xdr:cNvPr id="828" name="Group 827"/>
        <xdr:cNvGrpSpPr/>
      </xdr:nvGrpSpPr>
      <xdr:grpSpPr>
        <a:xfrm>
          <a:off x="10645712" y="174958439"/>
          <a:ext cx="433595" cy="392774"/>
          <a:chOff x="10634041" y="132931730"/>
          <a:chExt cx="433595" cy="392774"/>
        </a:xfrm>
      </xdr:grpSpPr>
      <xdr:sp macro="" textlink="">
        <xdr:nvSpPr>
          <xdr:cNvPr id="982" name="Oval 981"/>
          <xdr:cNvSpPr/>
        </xdr:nvSpPr>
        <xdr:spPr>
          <a:xfrm>
            <a:off x="10634041" y="132933979"/>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90280</xdr:colOff>
      <xdr:row>319</xdr:row>
      <xdr:rowOff>445370</xdr:rowOff>
    </xdr:from>
    <xdr:to>
      <xdr:col>11</xdr:col>
      <xdr:colOff>523875</xdr:colOff>
      <xdr:row>319</xdr:row>
      <xdr:rowOff>835895</xdr:rowOff>
    </xdr:to>
    <xdr:grpSp>
      <xdr:nvGrpSpPr>
        <xdr:cNvPr id="829" name="Group 828"/>
        <xdr:cNvGrpSpPr/>
      </xdr:nvGrpSpPr>
      <xdr:grpSpPr>
        <a:xfrm>
          <a:off x="11182575" y="174960688"/>
          <a:ext cx="433595" cy="390525"/>
          <a:chOff x="11164128" y="132933979"/>
          <a:chExt cx="433595" cy="390525"/>
        </a:xfrm>
      </xdr:grpSpPr>
      <xdr:sp macro="" textlink="">
        <xdr:nvSpPr>
          <xdr:cNvPr id="983" name="Oval 982"/>
          <xdr:cNvSpPr/>
        </xdr:nvSpPr>
        <xdr:spPr>
          <a:xfrm>
            <a:off x="11164128" y="132933979"/>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85047</xdr:colOff>
      <xdr:row>320</xdr:row>
      <xdr:rowOff>118862</xdr:rowOff>
    </xdr:from>
    <xdr:to>
      <xdr:col>9</xdr:col>
      <xdr:colOff>514350</xdr:colOff>
      <xdr:row>321</xdr:row>
      <xdr:rowOff>281900</xdr:rowOff>
    </xdr:to>
    <xdr:grpSp>
      <xdr:nvGrpSpPr>
        <xdr:cNvPr id="834" name="Group 833"/>
        <xdr:cNvGrpSpPr/>
      </xdr:nvGrpSpPr>
      <xdr:grpSpPr>
        <a:xfrm>
          <a:off x="10017024" y="176288067"/>
          <a:ext cx="429303" cy="379515"/>
          <a:chOff x="10007612" y="134263656"/>
          <a:chExt cx="429303" cy="378722"/>
        </a:xfrm>
      </xdr:grpSpPr>
      <xdr:sp macro="" textlink="">
        <xdr:nvSpPr>
          <xdr:cNvPr id="986" name="Oval 985"/>
          <xdr:cNvSpPr/>
        </xdr:nvSpPr>
        <xdr:spPr>
          <a:xfrm>
            <a:off x="10007612" y="134274630"/>
            <a:ext cx="390525" cy="367748"/>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75522</xdr:colOff>
      <xdr:row>320</xdr:row>
      <xdr:rowOff>118862</xdr:rowOff>
    </xdr:from>
    <xdr:to>
      <xdr:col>10</xdr:col>
      <xdr:colOff>504825</xdr:colOff>
      <xdr:row>321</xdr:row>
      <xdr:rowOff>281900</xdr:rowOff>
    </xdr:to>
    <xdr:grpSp>
      <xdr:nvGrpSpPr>
        <xdr:cNvPr id="835" name="Group 834"/>
        <xdr:cNvGrpSpPr/>
      </xdr:nvGrpSpPr>
      <xdr:grpSpPr>
        <a:xfrm>
          <a:off x="10630954" y="176288067"/>
          <a:ext cx="429303" cy="379515"/>
          <a:chOff x="10619283" y="134263656"/>
          <a:chExt cx="429303" cy="378722"/>
        </a:xfrm>
      </xdr:grpSpPr>
      <xdr:sp macro="" textlink="">
        <xdr:nvSpPr>
          <xdr:cNvPr id="988" name="Oval 987"/>
          <xdr:cNvSpPr/>
        </xdr:nvSpPr>
        <xdr:spPr>
          <a:xfrm>
            <a:off x="10619283" y="134274630"/>
            <a:ext cx="390525" cy="367748"/>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75522</xdr:colOff>
      <xdr:row>320</xdr:row>
      <xdr:rowOff>118862</xdr:rowOff>
    </xdr:from>
    <xdr:to>
      <xdr:col>11</xdr:col>
      <xdr:colOff>514350</xdr:colOff>
      <xdr:row>321</xdr:row>
      <xdr:rowOff>281900</xdr:rowOff>
    </xdr:to>
    <xdr:grpSp>
      <xdr:nvGrpSpPr>
        <xdr:cNvPr id="837" name="Group 836"/>
        <xdr:cNvGrpSpPr/>
      </xdr:nvGrpSpPr>
      <xdr:grpSpPr>
        <a:xfrm>
          <a:off x="11167817" y="176288067"/>
          <a:ext cx="438828" cy="379515"/>
          <a:chOff x="11149370" y="134263656"/>
          <a:chExt cx="438828" cy="378722"/>
        </a:xfrm>
      </xdr:grpSpPr>
      <xdr:sp macro="" textlink="">
        <xdr:nvSpPr>
          <xdr:cNvPr id="989" name="Oval 988"/>
          <xdr:cNvSpPr/>
        </xdr:nvSpPr>
        <xdr:spPr>
          <a:xfrm>
            <a:off x="11149370" y="134274630"/>
            <a:ext cx="390525" cy="367748"/>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83240</xdr:colOff>
      <xdr:row>306</xdr:row>
      <xdr:rowOff>434840</xdr:rowOff>
    </xdr:from>
    <xdr:to>
      <xdr:col>9</xdr:col>
      <xdr:colOff>514350</xdr:colOff>
      <xdr:row>306</xdr:row>
      <xdr:rowOff>827612</xdr:rowOff>
    </xdr:to>
    <xdr:grpSp>
      <xdr:nvGrpSpPr>
        <xdr:cNvPr id="810" name="Group 809"/>
        <xdr:cNvGrpSpPr/>
      </xdr:nvGrpSpPr>
      <xdr:grpSpPr>
        <a:xfrm>
          <a:off x="10015217" y="169460295"/>
          <a:ext cx="431110" cy="392772"/>
          <a:chOff x="10005805" y="127340970"/>
          <a:chExt cx="431110" cy="392772"/>
        </a:xfrm>
      </xdr:grpSpPr>
      <xdr:sp macro="" textlink="">
        <xdr:nvSpPr>
          <xdr:cNvPr id="992" name="Oval 991"/>
          <xdr:cNvSpPr/>
        </xdr:nvSpPr>
        <xdr:spPr>
          <a:xfrm>
            <a:off x="10005805" y="127343217"/>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73715</xdr:colOff>
      <xdr:row>306</xdr:row>
      <xdr:rowOff>434840</xdr:rowOff>
    </xdr:from>
    <xdr:to>
      <xdr:col>10</xdr:col>
      <xdr:colOff>504825</xdr:colOff>
      <xdr:row>306</xdr:row>
      <xdr:rowOff>827612</xdr:rowOff>
    </xdr:to>
    <xdr:grpSp>
      <xdr:nvGrpSpPr>
        <xdr:cNvPr id="811" name="Group 810"/>
        <xdr:cNvGrpSpPr/>
      </xdr:nvGrpSpPr>
      <xdr:grpSpPr>
        <a:xfrm>
          <a:off x="10629147" y="169460295"/>
          <a:ext cx="431110" cy="392772"/>
          <a:chOff x="10617476" y="127340970"/>
          <a:chExt cx="431110" cy="392772"/>
        </a:xfrm>
      </xdr:grpSpPr>
      <xdr:sp macro="" textlink="">
        <xdr:nvSpPr>
          <xdr:cNvPr id="994" name="Oval 993"/>
          <xdr:cNvSpPr/>
        </xdr:nvSpPr>
        <xdr:spPr>
          <a:xfrm>
            <a:off x="10617476" y="127343217"/>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73715</xdr:colOff>
      <xdr:row>306</xdr:row>
      <xdr:rowOff>434840</xdr:rowOff>
    </xdr:from>
    <xdr:to>
      <xdr:col>11</xdr:col>
      <xdr:colOff>514350</xdr:colOff>
      <xdr:row>306</xdr:row>
      <xdr:rowOff>827612</xdr:rowOff>
    </xdr:to>
    <xdr:grpSp>
      <xdr:nvGrpSpPr>
        <xdr:cNvPr id="813" name="Group 812"/>
        <xdr:cNvGrpSpPr/>
      </xdr:nvGrpSpPr>
      <xdr:grpSpPr>
        <a:xfrm>
          <a:off x="11166010" y="169460295"/>
          <a:ext cx="440635" cy="392772"/>
          <a:chOff x="11147563" y="127340970"/>
          <a:chExt cx="440635" cy="392772"/>
        </a:xfrm>
      </xdr:grpSpPr>
      <xdr:sp macro="" textlink="">
        <xdr:nvSpPr>
          <xdr:cNvPr id="995" name="Oval 994"/>
          <xdr:cNvSpPr/>
        </xdr:nvSpPr>
        <xdr:spPr>
          <a:xfrm>
            <a:off x="11147563" y="127343217"/>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83240</xdr:colOff>
      <xdr:row>313</xdr:row>
      <xdr:rowOff>437087</xdr:rowOff>
    </xdr:from>
    <xdr:to>
      <xdr:col>9</xdr:col>
      <xdr:colOff>514350</xdr:colOff>
      <xdr:row>313</xdr:row>
      <xdr:rowOff>827612</xdr:rowOff>
    </xdr:to>
    <xdr:grpSp>
      <xdr:nvGrpSpPr>
        <xdr:cNvPr id="817" name="Group 816"/>
        <xdr:cNvGrpSpPr/>
      </xdr:nvGrpSpPr>
      <xdr:grpSpPr>
        <a:xfrm>
          <a:off x="10015217" y="172614451"/>
          <a:ext cx="431110" cy="390525"/>
          <a:chOff x="10005805" y="130581717"/>
          <a:chExt cx="431110" cy="390525"/>
        </a:xfrm>
      </xdr:grpSpPr>
      <xdr:sp macro="" textlink="">
        <xdr:nvSpPr>
          <xdr:cNvPr id="998" name="Oval 997"/>
          <xdr:cNvSpPr/>
        </xdr:nvSpPr>
        <xdr:spPr>
          <a:xfrm>
            <a:off x="10005805" y="130581717"/>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73715</xdr:colOff>
      <xdr:row>313</xdr:row>
      <xdr:rowOff>437087</xdr:rowOff>
    </xdr:from>
    <xdr:to>
      <xdr:col>10</xdr:col>
      <xdr:colOff>504825</xdr:colOff>
      <xdr:row>313</xdr:row>
      <xdr:rowOff>827612</xdr:rowOff>
    </xdr:to>
    <xdr:grpSp>
      <xdr:nvGrpSpPr>
        <xdr:cNvPr id="819" name="Group 818"/>
        <xdr:cNvGrpSpPr/>
      </xdr:nvGrpSpPr>
      <xdr:grpSpPr>
        <a:xfrm>
          <a:off x="10629147" y="172614451"/>
          <a:ext cx="431110" cy="390525"/>
          <a:chOff x="10617476" y="130581717"/>
          <a:chExt cx="431110" cy="390525"/>
        </a:xfrm>
      </xdr:grpSpPr>
      <xdr:sp macro="" textlink="">
        <xdr:nvSpPr>
          <xdr:cNvPr id="1000" name="Oval 999"/>
          <xdr:cNvSpPr/>
        </xdr:nvSpPr>
        <xdr:spPr>
          <a:xfrm>
            <a:off x="10617476" y="130581717"/>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73715</xdr:colOff>
      <xdr:row>313</xdr:row>
      <xdr:rowOff>437087</xdr:rowOff>
    </xdr:from>
    <xdr:to>
      <xdr:col>11</xdr:col>
      <xdr:colOff>504825</xdr:colOff>
      <xdr:row>313</xdr:row>
      <xdr:rowOff>827612</xdr:rowOff>
    </xdr:to>
    <xdr:grpSp>
      <xdr:nvGrpSpPr>
        <xdr:cNvPr id="822" name="Group 821"/>
        <xdr:cNvGrpSpPr/>
      </xdr:nvGrpSpPr>
      <xdr:grpSpPr>
        <a:xfrm>
          <a:off x="11166010" y="172614451"/>
          <a:ext cx="431110" cy="390525"/>
          <a:chOff x="11147563" y="130581717"/>
          <a:chExt cx="431110" cy="390525"/>
        </a:xfrm>
      </xdr:grpSpPr>
      <xdr:sp macro="" textlink="">
        <xdr:nvSpPr>
          <xdr:cNvPr id="1001" name="Oval 1000"/>
          <xdr:cNvSpPr/>
        </xdr:nvSpPr>
        <xdr:spPr>
          <a:xfrm>
            <a:off x="11147563" y="130581717"/>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85048</xdr:colOff>
      <xdr:row>327</xdr:row>
      <xdr:rowOff>500976</xdr:rowOff>
    </xdr:from>
    <xdr:to>
      <xdr:col>9</xdr:col>
      <xdr:colOff>522633</xdr:colOff>
      <xdr:row>327</xdr:row>
      <xdr:rowOff>872451</xdr:rowOff>
    </xdr:to>
    <xdr:grpSp>
      <xdr:nvGrpSpPr>
        <xdr:cNvPr id="841" name="Group 840"/>
        <xdr:cNvGrpSpPr/>
      </xdr:nvGrpSpPr>
      <xdr:grpSpPr>
        <a:xfrm>
          <a:off x="10017025" y="178878249"/>
          <a:ext cx="437585" cy="371475"/>
          <a:chOff x="10007613" y="136907259"/>
          <a:chExt cx="437585" cy="371475"/>
        </a:xfrm>
      </xdr:grpSpPr>
      <xdr:sp macro="" textlink="">
        <xdr:nvSpPr>
          <xdr:cNvPr id="1004" name="Oval 1003"/>
          <xdr:cNvSpPr/>
        </xdr:nvSpPr>
        <xdr:spPr>
          <a:xfrm>
            <a:off x="10007613" y="136907259"/>
            <a:ext cx="390525" cy="37147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75523</xdr:colOff>
      <xdr:row>327</xdr:row>
      <xdr:rowOff>500976</xdr:rowOff>
    </xdr:from>
    <xdr:to>
      <xdr:col>10</xdr:col>
      <xdr:colOff>513108</xdr:colOff>
      <xdr:row>327</xdr:row>
      <xdr:rowOff>872451</xdr:rowOff>
    </xdr:to>
    <xdr:grpSp>
      <xdr:nvGrpSpPr>
        <xdr:cNvPr id="842" name="Group 841"/>
        <xdr:cNvGrpSpPr/>
      </xdr:nvGrpSpPr>
      <xdr:grpSpPr>
        <a:xfrm>
          <a:off x="10630955" y="178878249"/>
          <a:ext cx="437585" cy="371475"/>
          <a:chOff x="10619284" y="136907259"/>
          <a:chExt cx="437585" cy="371475"/>
        </a:xfrm>
      </xdr:grpSpPr>
      <xdr:sp macro="" textlink="">
        <xdr:nvSpPr>
          <xdr:cNvPr id="1006" name="Oval 1005"/>
          <xdr:cNvSpPr/>
        </xdr:nvSpPr>
        <xdr:spPr>
          <a:xfrm>
            <a:off x="10619284" y="136907259"/>
            <a:ext cx="390525" cy="37147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75523</xdr:colOff>
      <xdr:row>327</xdr:row>
      <xdr:rowOff>500976</xdr:rowOff>
    </xdr:from>
    <xdr:to>
      <xdr:col>11</xdr:col>
      <xdr:colOff>522633</xdr:colOff>
      <xdr:row>327</xdr:row>
      <xdr:rowOff>872451</xdr:rowOff>
    </xdr:to>
    <xdr:grpSp>
      <xdr:nvGrpSpPr>
        <xdr:cNvPr id="843" name="Group 842"/>
        <xdr:cNvGrpSpPr/>
      </xdr:nvGrpSpPr>
      <xdr:grpSpPr>
        <a:xfrm>
          <a:off x="11167818" y="178878249"/>
          <a:ext cx="447110" cy="371475"/>
          <a:chOff x="11149371" y="136907259"/>
          <a:chExt cx="447110" cy="371475"/>
        </a:xfrm>
      </xdr:grpSpPr>
      <xdr:sp macro="" textlink="">
        <xdr:nvSpPr>
          <xdr:cNvPr id="1007" name="Oval 1006"/>
          <xdr:cNvSpPr/>
        </xdr:nvSpPr>
        <xdr:spPr>
          <a:xfrm>
            <a:off x="11149371" y="136907259"/>
            <a:ext cx="390525" cy="37147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85048</xdr:colOff>
      <xdr:row>333</xdr:row>
      <xdr:rowOff>853401</xdr:rowOff>
    </xdr:from>
    <xdr:to>
      <xdr:col>9</xdr:col>
      <xdr:colOff>514350</xdr:colOff>
      <xdr:row>333</xdr:row>
      <xdr:rowOff>1224876</xdr:rowOff>
    </xdr:to>
    <xdr:grpSp>
      <xdr:nvGrpSpPr>
        <xdr:cNvPr id="845" name="Group 844"/>
        <xdr:cNvGrpSpPr/>
      </xdr:nvGrpSpPr>
      <xdr:grpSpPr>
        <a:xfrm>
          <a:off x="10017025" y="182599060"/>
          <a:ext cx="429302" cy="371475"/>
          <a:chOff x="10007613" y="140655553"/>
          <a:chExt cx="429302" cy="371475"/>
        </a:xfrm>
      </xdr:grpSpPr>
      <xdr:sp macro="" textlink="">
        <xdr:nvSpPr>
          <xdr:cNvPr id="1010" name="Oval 1009"/>
          <xdr:cNvSpPr/>
        </xdr:nvSpPr>
        <xdr:spPr>
          <a:xfrm>
            <a:off x="10007613" y="140655553"/>
            <a:ext cx="390525" cy="37147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75523</xdr:colOff>
      <xdr:row>333</xdr:row>
      <xdr:rowOff>853401</xdr:rowOff>
    </xdr:from>
    <xdr:to>
      <xdr:col>10</xdr:col>
      <xdr:colOff>504825</xdr:colOff>
      <xdr:row>333</xdr:row>
      <xdr:rowOff>1224876</xdr:rowOff>
    </xdr:to>
    <xdr:grpSp>
      <xdr:nvGrpSpPr>
        <xdr:cNvPr id="846" name="Group 845"/>
        <xdr:cNvGrpSpPr/>
      </xdr:nvGrpSpPr>
      <xdr:grpSpPr>
        <a:xfrm>
          <a:off x="10630955" y="182599060"/>
          <a:ext cx="429302" cy="371475"/>
          <a:chOff x="10619284" y="140655553"/>
          <a:chExt cx="429302" cy="371475"/>
        </a:xfrm>
      </xdr:grpSpPr>
      <xdr:sp macro="" textlink="">
        <xdr:nvSpPr>
          <xdr:cNvPr id="1012" name="Oval 1011"/>
          <xdr:cNvSpPr/>
        </xdr:nvSpPr>
        <xdr:spPr>
          <a:xfrm>
            <a:off x="10619284" y="140655553"/>
            <a:ext cx="390525" cy="37147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75523</xdr:colOff>
      <xdr:row>333</xdr:row>
      <xdr:rowOff>853401</xdr:rowOff>
    </xdr:from>
    <xdr:to>
      <xdr:col>11</xdr:col>
      <xdr:colOff>514350</xdr:colOff>
      <xdr:row>333</xdr:row>
      <xdr:rowOff>1224876</xdr:rowOff>
    </xdr:to>
    <xdr:grpSp>
      <xdr:nvGrpSpPr>
        <xdr:cNvPr id="847" name="Group 846"/>
        <xdr:cNvGrpSpPr/>
      </xdr:nvGrpSpPr>
      <xdr:grpSpPr>
        <a:xfrm>
          <a:off x="11167818" y="182599060"/>
          <a:ext cx="438827" cy="371475"/>
          <a:chOff x="11149371" y="140655553"/>
          <a:chExt cx="438827" cy="371475"/>
        </a:xfrm>
      </xdr:grpSpPr>
      <xdr:sp macro="" textlink="">
        <xdr:nvSpPr>
          <xdr:cNvPr id="1013" name="Oval 1012"/>
          <xdr:cNvSpPr/>
        </xdr:nvSpPr>
        <xdr:spPr>
          <a:xfrm>
            <a:off x="11149371" y="140655553"/>
            <a:ext cx="390525" cy="37147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65</xdr:row>
      <xdr:rowOff>74127</xdr:rowOff>
    </xdr:from>
    <xdr:to>
      <xdr:col>8</xdr:col>
      <xdr:colOff>533400</xdr:colOff>
      <xdr:row>65</xdr:row>
      <xdr:rowOff>621193</xdr:rowOff>
    </xdr:to>
    <xdr:grpSp>
      <xdr:nvGrpSpPr>
        <xdr:cNvPr id="42901" name="Group 42900"/>
        <xdr:cNvGrpSpPr/>
      </xdr:nvGrpSpPr>
      <xdr:grpSpPr>
        <a:xfrm>
          <a:off x="9403773" y="19643672"/>
          <a:ext cx="438150" cy="547066"/>
          <a:chOff x="9396620" y="17111453"/>
          <a:chExt cx="438150" cy="547066"/>
        </a:xfrm>
      </xdr:grpSpPr>
      <xdr:sp macro="" textlink="">
        <xdr:nvSpPr>
          <xdr:cNvPr id="1021" name="Oval 1020"/>
          <xdr:cNvSpPr/>
        </xdr:nvSpPr>
        <xdr:spPr>
          <a:xfrm>
            <a:off x="9396620" y="17177717"/>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85725</xdr:colOff>
      <xdr:row>59</xdr:row>
      <xdr:rowOff>76611</xdr:rowOff>
    </xdr:from>
    <xdr:to>
      <xdr:col>8</xdr:col>
      <xdr:colOff>523875</xdr:colOff>
      <xdr:row>59</xdr:row>
      <xdr:rowOff>679171</xdr:rowOff>
    </xdr:to>
    <xdr:grpSp>
      <xdr:nvGrpSpPr>
        <xdr:cNvPr id="332" name="Group 331"/>
        <xdr:cNvGrpSpPr/>
      </xdr:nvGrpSpPr>
      <xdr:grpSpPr>
        <a:xfrm>
          <a:off x="9394248" y="13402952"/>
          <a:ext cx="438150" cy="602560"/>
          <a:chOff x="9387095" y="13171415"/>
          <a:chExt cx="438150" cy="602560"/>
        </a:xfrm>
      </xdr:grpSpPr>
      <xdr:sp macro="" textlink="">
        <xdr:nvSpPr>
          <xdr:cNvPr id="1023" name="Oval 1022"/>
          <xdr:cNvSpPr/>
        </xdr:nvSpPr>
        <xdr:spPr>
          <a:xfrm>
            <a:off x="9387095" y="13279094"/>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60</xdr:row>
      <xdr:rowOff>86136</xdr:rowOff>
    </xdr:from>
    <xdr:to>
      <xdr:col>8</xdr:col>
      <xdr:colOff>533400</xdr:colOff>
      <xdr:row>60</xdr:row>
      <xdr:rowOff>679171</xdr:rowOff>
    </xdr:to>
    <xdr:grpSp>
      <xdr:nvGrpSpPr>
        <xdr:cNvPr id="325" name="Group 324"/>
        <xdr:cNvGrpSpPr/>
      </xdr:nvGrpSpPr>
      <xdr:grpSpPr>
        <a:xfrm>
          <a:off x="9403773" y="16486454"/>
          <a:ext cx="438150" cy="593035"/>
          <a:chOff x="9396620" y="13926375"/>
          <a:chExt cx="438150" cy="593035"/>
        </a:xfrm>
      </xdr:grpSpPr>
      <xdr:sp macro="" textlink="">
        <xdr:nvSpPr>
          <xdr:cNvPr id="1025" name="Oval 1024"/>
          <xdr:cNvSpPr/>
        </xdr:nvSpPr>
        <xdr:spPr>
          <a:xfrm>
            <a:off x="9396620" y="14009205"/>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61</xdr:row>
      <xdr:rowOff>86136</xdr:rowOff>
    </xdr:from>
    <xdr:to>
      <xdr:col>8</xdr:col>
      <xdr:colOff>533400</xdr:colOff>
      <xdr:row>61</xdr:row>
      <xdr:rowOff>679170</xdr:rowOff>
    </xdr:to>
    <xdr:grpSp>
      <xdr:nvGrpSpPr>
        <xdr:cNvPr id="324" name="Group 323"/>
        <xdr:cNvGrpSpPr/>
      </xdr:nvGrpSpPr>
      <xdr:grpSpPr>
        <a:xfrm>
          <a:off x="9403773" y="17231136"/>
          <a:ext cx="438150" cy="593034"/>
          <a:chOff x="9396620" y="14671810"/>
          <a:chExt cx="438150" cy="593034"/>
        </a:xfrm>
      </xdr:grpSpPr>
      <xdr:sp macro="" textlink="">
        <xdr:nvSpPr>
          <xdr:cNvPr id="1027" name="Oval 1026"/>
          <xdr:cNvSpPr/>
        </xdr:nvSpPr>
        <xdr:spPr>
          <a:xfrm>
            <a:off x="9396620" y="14754640"/>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62</xdr:row>
      <xdr:rowOff>152400</xdr:rowOff>
    </xdr:from>
    <xdr:to>
      <xdr:col>8</xdr:col>
      <xdr:colOff>533400</xdr:colOff>
      <xdr:row>62</xdr:row>
      <xdr:rowOff>581025</xdr:rowOff>
    </xdr:to>
    <xdr:grpSp>
      <xdr:nvGrpSpPr>
        <xdr:cNvPr id="42909" name="Group 42908"/>
        <xdr:cNvGrpSpPr/>
      </xdr:nvGrpSpPr>
      <xdr:grpSpPr>
        <a:xfrm>
          <a:off x="9403773" y="18042082"/>
          <a:ext cx="438150" cy="428625"/>
          <a:chOff x="9396620" y="15483509"/>
          <a:chExt cx="438150" cy="428625"/>
        </a:xfrm>
      </xdr:grpSpPr>
      <xdr:sp macro="" textlink="">
        <xdr:nvSpPr>
          <xdr:cNvPr id="1029" name="Oval 1028"/>
          <xdr:cNvSpPr/>
        </xdr:nvSpPr>
        <xdr:spPr>
          <a:xfrm>
            <a:off x="9396620" y="15500075"/>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63</xdr:row>
      <xdr:rowOff>152400</xdr:rowOff>
    </xdr:from>
    <xdr:to>
      <xdr:col>8</xdr:col>
      <xdr:colOff>533400</xdr:colOff>
      <xdr:row>63</xdr:row>
      <xdr:rowOff>581025</xdr:rowOff>
    </xdr:to>
    <xdr:grpSp>
      <xdr:nvGrpSpPr>
        <xdr:cNvPr id="42908" name="Group 42907"/>
        <xdr:cNvGrpSpPr/>
      </xdr:nvGrpSpPr>
      <xdr:grpSpPr>
        <a:xfrm>
          <a:off x="9403773" y="18786764"/>
          <a:ext cx="438150" cy="428625"/>
          <a:chOff x="9396620" y="16228943"/>
          <a:chExt cx="438150" cy="428625"/>
        </a:xfrm>
      </xdr:grpSpPr>
      <xdr:sp macro="" textlink="">
        <xdr:nvSpPr>
          <xdr:cNvPr id="1031" name="Oval 1030"/>
          <xdr:cNvSpPr/>
        </xdr:nvSpPr>
        <xdr:spPr>
          <a:xfrm>
            <a:off x="9396620" y="16245509"/>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66</xdr:row>
      <xdr:rowOff>152400</xdr:rowOff>
    </xdr:from>
    <xdr:to>
      <xdr:col>8</xdr:col>
      <xdr:colOff>533400</xdr:colOff>
      <xdr:row>66</xdr:row>
      <xdr:rowOff>581025</xdr:rowOff>
    </xdr:to>
    <xdr:grpSp>
      <xdr:nvGrpSpPr>
        <xdr:cNvPr id="42900" name="Group 42899"/>
        <xdr:cNvGrpSpPr/>
      </xdr:nvGrpSpPr>
      <xdr:grpSpPr>
        <a:xfrm>
          <a:off x="9403773" y="20873605"/>
          <a:ext cx="438150" cy="428625"/>
          <a:chOff x="9396620" y="17860617"/>
          <a:chExt cx="438150" cy="428625"/>
        </a:xfrm>
      </xdr:grpSpPr>
      <xdr:sp macro="" textlink="">
        <xdr:nvSpPr>
          <xdr:cNvPr id="1033" name="Oval 1032"/>
          <xdr:cNvSpPr/>
        </xdr:nvSpPr>
        <xdr:spPr>
          <a:xfrm>
            <a:off x="9396620" y="17877183"/>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85725</xdr:colOff>
      <xdr:row>67</xdr:row>
      <xdr:rowOff>125891</xdr:rowOff>
    </xdr:from>
    <xdr:to>
      <xdr:col>8</xdr:col>
      <xdr:colOff>523875</xdr:colOff>
      <xdr:row>67</xdr:row>
      <xdr:rowOff>853104</xdr:rowOff>
    </xdr:to>
    <xdr:grpSp>
      <xdr:nvGrpSpPr>
        <xdr:cNvPr id="42893" name="Group 42892"/>
        <xdr:cNvGrpSpPr/>
      </xdr:nvGrpSpPr>
      <xdr:grpSpPr>
        <a:xfrm>
          <a:off x="9394248" y="21487868"/>
          <a:ext cx="438150" cy="727213"/>
          <a:chOff x="9387095" y="18471869"/>
          <a:chExt cx="438150" cy="727213"/>
        </a:xfrm>
      </xdr:grpSpPr>
      <xdr:sp macro="" textlink="">
        <xdr:nvSpPr>
          <xdr:cNvPr id="1035" name="Oval 1034"/>
          <xdr:cNvSpPr/>
        </xdr:nvSpPr>
        <xdr:spPr>
          <a:xfrm>
            <a:off x="9387095" y="18629244"/>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72</xdr:row>
      <xdr:rowOff>142875</xdr:rowOff>
    </xdr:from>
    <xdr:to>
      <xdr:col>8</xdr:col>
      <xdr:colOff>513108</xdr:colOff>
      <xdr:row>72</xdr:row>
      <xdr:rowOff>533400</xdr:rowOff>
    </xdr:to>
    <xdr:grpSp>
      <xdr:nvGrpSpPr>
        <xdr:cNvPr id="42890" name="Group 42889"/>
        <xdr:cNvGrpSpPr/>
      </xdr:nvGrpSpPr>
      <xdr:grpSpPr>
        <a:xfrm>
          <a:off x="9375198" y="24241125"/>
          <a:ext cx="446433" cy="390525"/>
          <a:chOff x="9368045" y="20609201"/>
          <a:chExt cx="446433" cy="390525"/>
        </a:xfrm>
      </xdr:grpSpPr>
      <xdr:sp macro="" textlink="">
        <xdr:nvSpPr>
          <xdr:cNvPr id="1051" name="Oval 1050"/>
          <xdr:cNvSpPr/>
        </xdr:nvSpPr>
        <xdr:spPr>
          <a:xfrm>
            <a:off x="9368045" y="20609201"/>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73</xdr:row>
      <xdr:rowOff>115542</xdr:rowOff>
    </xdr:from>
    <xdr:to>
      <xdr:col>8</xdr:col>
      <xdr:colOff>504825</xdr:colOff>
      <xdr:row>73</xdr:row>
      <xdr:rowOff>579782</xdr:rowOff>
    </xdr:to>
    <xdr:grpSp>
      <xdr:nvGrpSpPr>
        <xdr:cNvPr id="42887" name="Group 42886"/>
        <xdr:cNvGrpSpPr/>
      </xdr:nvGrpSpPr>
      <xdr:grpSpPr>
        <a:xfrm>
          <a:off x="9375198" y="26188065"/>
          <a:ext cx="438150" cy="464240"/>
          <a:chOff x="9368045" y="21169933"/>
          <a:chExt cx="438150" cy="464240"/>
        </a:xfrm>
      </xdr:grpSpPr>
      <xdr:sp macro="" textlink="">
        <xdr:nvSpPr>
          <xdr:cNvPr id="1053" name="Oval 1052"/>
          <xdr:cNvSpPr/>
        </xdr:nvSpPr>
        <xdr:spPr>
          <a:xfrm>
            <a:off x="9368045" y="21197266"/>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74</xdr:row>
      <xdr:rowOff>142875</xdr:rowOff>
    </xdr:from>
    <xdr:to>
      <xdr:col>8</xdr:col>
      <xdr:colOff>513108</xdr:colOff>
      <xdr:row>74</xdr:row>
      <xdr:rowOff>533400</xdr:rowOff>
    </xdr:to>
    <xdr:grpSp>
      <xdr:nvGrpSpPr>
        <xdr:cNvPr id="42782" name="Group 42781"/>
        <xdr:cNvGrpSpPr/>
      </xdr:nvGrpSpPr>
      <xdr:grpSpPr>
        <a:xfrm>
          <a:off x="9375198" y="27419011"/>
          <a:ext cx="446433" cy="390525"/>
          <a:chOff x="9368045" y="21785332"/>
          <a:chExt cx="446433" cy="390525"/>
        </a:xfrm>
      </xdr:grpSpPr>
      <xdr:sp macro="" textlink="">
        <xdr:nvSpPr>
          <xdr:cNvPr id="1057" name="Oval 1056"/>
          <xdr:cNvSpPr/>
        </xdr:nvSpPr>
        <xdr:spPr>
          <a:xfrm>
            <a:off x="9368045" y="21785332"/>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75</xdr:row>
      <xdr:rowOff>123825</xdr:rowOff>
    </xdr:from>
    <xdr:to>
      <xdr:col>8</xdr:col>
      <xdr:colOff>504825</xdr:colOff>
      <xdr:row>75</xdr:row>
      <xdr:rowOff>552450</xdr:rowOff>
    </xdr:to>
    <xdr:grpSp>
      <xdr:nvGrpSpPr>
        <xdr:cNvPr id="42781" name="Group 42780"/>
        <xdr:cNvGrpSpPr/>
      </xdr:nvGrpSpPr>
      <xdr:grpSpPr>
        <a:xfrm>
          <a:off x="9375198" y="28750780"/>
          <a:ext cx="438150" cy="428625"/>
          <a:chOff x="9368045" y="22354347"/>
          <a:chExt cx="438150" cy="428625"/>
        </a:xfrm>
      </xdr:grpSpPr>
      <xdr:sp macro="" textlink="">
        <xdr:nvSpPr>
          <xdr:cNvPr id="1059" name="Oval 1058"/>
          <xdr:cNvSpPr/>
        </xdr:nvSpPr>
        <xdr:spPr>
          <a:xfrm>
            <a:off x="9368045" y="22373397"/>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76</xdr:row>
      <xdr:rowOff>123825</xdr:rowOff>
    </xdr:from>
    <xdr:to>
      <xdr:col>8</xdr:col>
      <xdr:colOff>504825</xdr:colOff>
      <xdr:row>76</xdr:row>
      <xdr:rowOff>552450</xdr:rowOff>
    </xdr:to>
    <xdr:grpSp>
      <xdr:nvGrpSpPr>
        <xdr:cNvPr id="42746" name="Group 42745"/>
        <xdr:cNvGrpSpPr/>
      </xdr:nvGrpSpPr>
      <xdr:grpSpPr>
        <a:xfrm>
          <a:off x="9375198" y="29339598"/>
          <a:ext cx="438150" cy="428625"/>
          <a:chOff x="9368045" y="22942412"/>
          <a:chExt cx="438150" cy="428625"/>
        </a:xfrm>
      </xdr:grpSpPr>
      <xdr:sp macro="" textlink="">
        <xdr:nvSpPr>
          <xdr:cNvPr id="1061" name="Oval 1060"/>
          <xdr:cNvSpPr/>
        </xdr:nvSpPr>
        <xdr:spPr>
          <a:xfrm>
            <a:off x="9368045" y="22961462"/>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77</xdr:row>
      <xdr:rowOff>123825</xdr:rowOff>
    </xdr:from>
    <xdr:to>
      <xdr:col>8</xdr:col>
      <xdr:colOff>504825</xdr:colOff>
      <xdr:row>77</xdr:row>
      <xdr:rowOff>552450</xdr:rowOff>
    </xdr:to>
    <xdr:grpSp>
      <xdr:nvGrpSpPr>
        <xdr:cNvPr id="42745" name="Group 42744"/>
        <xdr:cNvGrpSpPr/>
      </xdr:nvGrpSpPr>
      <xdr:grpSpPr>
        <a:xfrm>
          <a:off x="9375198" y="29928416"/>
          <a:ext cx="438150" cy="428625"/>
          <a:chOff x="9368045" y="23530477"/>
          <a:chExt cx="438150" cy="428625"/>
        </a:xfrm>
      </xdr:grpSpPr>
      <xdr:sp macro="" textlink="">
        <xdr:nvSpPr>
          <xdr:cNvPr id="1063" name="Oval 1062"/>
          <xdr:cNvSpPr/>
        </xdr:nvSpPr>
        <xdr:spPr>
          <a:xfrm>
            <a:off x="9368045" y="23549527"/>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78</xdr:row>
      <xdr:rowOff>123825</xdr:rowOff>
    </xdr:from>
    <xdr:to>
      <xdr:col>8</xdr:col>
      <xdr:colOff>504825</xdr:colOff>
      <xdr:row>78</xdr:row>
      <xdr:rowOff>552450</xdr:rowOff>
    </xdr:to>
    <xdr:grpSp>
      <xdr:nvGrpSpPr>
        <xdr:cNvPr id="42712" name="Group 42711"/>
        <xdr:cNvGrpSpPr/>
      </xdr:nvGrpSpPr>
      <xdr:grpSpPr>
        <a:xfrm>
          <a:off x="9375198" y="30517234"/>
          <a:ext cx="438150" cy="428625"/>
          <a:chOff x="9368045" y="24118542"/>
          <a:chExt cx="438150" cy="428625"/>
        </a:xfrm>
      </xdr:grpSpPr>
      <xdr:sp macro="" textlink="">
        <xdr:nvSpPr>
          <xdr:cNvPr id="1065" name="Oval 1064"/>
          <xdr:cNvSpPr/>
        </xdr:nvSpPr>
        <xdr:spPr>
          <a:xfrm>
            <a:off x="9368045" y="24137592"/>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79</xdr:row>
      <xdr:rowOff>123825</xdr:rowOff>
    </xdr:from>
    <xdr:to>
      <xdr:col>8</xdr:col>
      <xdr:colOff>504825</xdr:colOff>
      <xdr:row>79</xdr:row>
      <xdr:rowOff>552450</xdr:rowOff>
    </xdr:to>
    <xdr:grpSp>
      <xdr:nvGrpSpPr>
        <xdr:cNvPr id="42690" name="Group 42689"/>
        <xdr:cNvGrpSpPr/>
      </xdr:nvGrpSpPr>
      <xdr:grpSpPr>
        <a:xfrm>
          <a:off x="9375198" y="31106052"/>
          <a:ext cx="438150" cy="428625"/>
          <a:chOff x="9368045" y="24706608"/>
          <a:chExt cx="438150" cy="428625"/>
        </a:xfrm>
      </xdr:grpSpPr>
      <xdr:sp macro="" textlink="">
        <xdr:nvSpPr>
          <xdr:cNvPr id="1067" name="Oval 1066"/>
          <xdr:cNvSpPr/>
        </xdr:nvSpPr>
        <xdr:spPr>
          <a:xfrm>
            <a:off x="9368045" y="24725658"/>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80</xdr:row>
      <xdr:rowOff>123825</xdr:rowOff>
    </xdr:from>
    <xdr:to>
      <xdr:col>8</xdr:col>
      <xdr:colOff>504825</xdr:colOff>
      <xdr:row>80</xdr:row>
      <xdr:rowOff>552450</xdr:rowOff>
    </xdr:to>
    <xdr:grpSp>
      <xdr:nvGrpSpPr>
        <xdr:cNvPr id="42689" name="Group 42688"/>
        <xdr:cNvGrpSpPr/>
      </xdr:nvGrpSpPr>
      <xdr:grpSpPr>
        <a:xfrm>
          <a:off x="9375198" y="31694870"/>
          <a:ext cx="438150" cy="428625"/>
          <a:chOff x="9368045" y="25294673"/>
          <a:chExt cx="438150" cy="428625"/>
        </a:xfrm>
      </xdr:grpSpPr>
      <xdr:sp macro="" textlink="">
        <xdr:nvSpPr>
          <xdr:cNvPr id="1069" name="Oval 1068"/>
          <xdr:cNvSpPr/>
        </xdr:nvSpPr>
        <xdr:spPr>
          <a:xfrm>
            <a:off x="9368045" y="25313723"/>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81</xdr:row>
      <xdr:rowOff>123825</xdr:rowOff>
    </xdr:from>
    <xdr:to>
      <xdr:col>8</xdr:col>
      <xdr:colOff>504825</xdr:colOff>
      <xdr:row>81</xdr:row>
      <xdr:rowOff>552450</xdr:rowOff>
    </xdr:to>
    <xdr:grpSp>
      <xdr:nvGrpSpPr>
        <xdr:cNvPr id="42674" name="Group 42673"/>
        <xdr:cNvGrpSpPr/>
      </xdr:nvGrpSpPr>
      <xdr:grpSpPr>
        <a:xfrm>
          <a:off x="9375198" y="32283689"/>
          <a:ext cx="438150" cy="428625"/>
          <a:chOff x="9368045" y="25882738"/>
          <a:chExt cx="438150" cy="428625"/>
        </a:xfrm>
      </xdr:grpSpPr>
      <xdr:sp macro="" textlink="">
        <xdr:nvSpPr>
          <xdr:cNvPr id="1071" name="Oval 1070"/>
          <xdr:cNvSpPr/>
        </xdr:nvSpPr>
        <xdr:spPr>
          <a:xfrm>
            <a:off x="9368045" y="25901788"/>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82</xdr:row>
      <xdr:rowOff>123825</xdr:rowOff>
    </xdr:from>
    <xdr:to>
      <xdr:col>8</xdr:col>
      <xdr:colOff>504825</xdr:colOff>
      <xdr:row>82</xdr:row>
      <xdr:rowOff>552450</xdr:rowOff>
    </xdr:to>
    <xdr:grpSp>
      <xdr:nvGrpSpPr>
        <xdr:cNvPr id="31" name="Group 30"/>
        <xdr:cNvGrpSpPr/>
      </xdr:nvGrpSpPr>
      <xdr:grpSpPr>
        <a:xfrm>
          <a:off x="9375198" y="32872507"/>
          <a:ext cx="438150" cy="428625"/>
          <a:chOff x="9368045" y="26470803"/>
          <a:chExt cx="438150" cy="428625"/>
        </a:xfrm>
      </xdr:grpSpPr>
      <xdr:sp macro="" textlink="">
        <xdr:nvSpPr>
          <xdr:cNvPr id="1073" name="Oval 1072"/>
          <xdr:cNvSpPr/>
        </xdr:nvSpPr>
        <xdr:spPr>
          <a:xfrm>
            <a:off x="9368045" y="26489853"/>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83</xdr:row>
      <xdr:rowOff>123825</xdr:rowOff>
    </xdr:from>
    <xdr:to>
      <xdr:col>8</xdr:col>
      <xdr:colOff>504825</xdr:colOff>
      <xdr:row>83</xdr:row>
      <xdr:rowOff>552450</xdr:rowOff>
    </xdr:to>
    <xdr:grpSp>
      <xdr:nvGrpSpPr>
        <xdr:cNvPr id="24" name="Group 23"/>
        <xdr:cNvGrpSpPr/>
      </xdr:nvGrpSpPr>
      <xdr:grpSpPr>
        <a:xfrm>
          <a:off x="9375198" y="33461325"/>
          <a:ext cx="438150" cy="428625"/>
          <a:chOff x="9368045" y="27058868"/>
          <a:chExt cx="438150" cy="428625"/>
        </a:xfrm>
      </xdr:grpSpPr>
      <xdr:sp macro="" textlink="">
        <xdr:nvSpPr>
          <xdr:cNvPr id="1075" name="Oval 1074"/>
          <xdr:cNvSpPr/>
        </xdr:nvSpPr>
        <xdr:spPr>
          <a:xfrm>
            <a:off x="9368045" y="27077918"/>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90</xdr:row>
      <xdr:rowOff>82413</xdr:rowOff>
    </xdr:from>
    <xdr:to>
      <xdr:col>8</xdr:col>
      <xdr:colOff>504825</xdr:colOff>
      <xdr:row>90</xdr:row>
      <xdr:rowOff>571503</xdr:rowOff>
    </xdr:to>
    <xdr:grpSp>
      <xdr:nvGrpSpPr>
        <xdr:cNvPr id="20" name="Group 19"/>
        <xdr:cNvGrpSpPr/>
      </xdr:nvGrpSpPr>
      <xdr:grpSpPr>
        <a:xfrm>
          <a:off x="9375198" y="35212345"/>
          <a:ext cx="438150" cy="489090"/>
          <a:chOff x="9368045" y="28798217"/>
          <a:chExt cx="438150" cy="489090"/>
        </a:xfrm>
      </xdr:grpSpPr>
      <xdr:sp macro="" textlink="">
        <xdr:nvSpPr>
          <xdr:cNvPr id="1077" name="Oval 1076"/>
          <xdr:cNvSpPr/>
        </xdr:nvSpPr>
        <xdr:spPr>
          <a:xfrm>
            <a:off x="9368045" y="28858679"/>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91</xdr:row>
      <xdr:rowOff>40579</xdr:rowOff>
    </xdr:from>
    <xdr:to>
      <xdr:col>8</xdr:col>
      <xdr:colOff>533400</xdr:colOff>
      <xdr:row>92</xdr:row>
      <xdr:rowOff>629472</xdr:rowOff>
    </xdr:to>
    <xdr:grpSp>
      <xdr:nvGrpSpPr>
        <xdr:cNvPr id="16" name="Group 15"/>
        <xdr:cNvGrpSpPr/>
      </xdr:nvGrpSpPr>
      <xdr:grpSpPr>
        <a:xfrm>
          <a:off x="9403773" y="37456511"/>
          <a:ext cx="438150" cy="848666"/>
          <a:chOff x="9396620" y="29526614"/>
          <a:chExt cx="438150" cy="845654"/>
        </a:xfrm>
      </xdr:grpSpPr>
      <xdr:sp macro="" textlink="">
        <xdr:nvSpPr>
          <xdr:cNvPr id="1079" name="Oval 1078"/>
          <xdr:cNvSpPr/>
        </xdr:nvSpPr>
        <xdr:spPr>
          <a:xfrm>
            <a:off x="9396620" y="29752373"/>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76200</xdr:colOff>
      <xdr:row>93</xdr:row>
      <xdr:rowOff>88623</xdr:rowOff>
    </xdr:from>
    <xdr:to>
      <xdr:col>8</xdr:col>
      <xdr:colOff>514350</xdr:colOff>
      <xdr:row>94</xdr:row>
      <xdr:rowOff>447260</xdr:rowOff>
    </xdr:to>
    <xdr:grpSp>
      <xdr:nvGrpSpPr>
        <xdr:cNvPr id="12" name="Group 11"/>
        <xdr:cNvGrpSpPr/>
      </xdr:nvGrpSpPr>
      <xdr:grpSpPr>
        <a:xfrm>
          <a:off x="9384723" y="39340282"/>
          <a:ext cx="438150" cy="575114"/>
          <a:chOff x="9377570" y="30667878"/>
          <a:chExt cx="438150" cy="573986"/>
        </a:xfrm>
      </xdr:grpSpPr>
      <xdr:sp macro="" textlink="">
        <xdr:nvSpPr>
          <xdr:cNvPr id="1081" name="Oval 1080"/>
          <xdr:cNvSpPr/>
        </xdr:nvSpPr>
        <xdr:spPr>
          <a:xfrm>
            <a:off x="9377570" y="30769891"/>
            <a:ext cx="390525" cy="386798"/>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97</xdr:row>
      <xdr:rowOff>65844</xdr:rowOff>
    </xdr:from>
    <xdr:to>
      <xdr:col>8</xdr:col>
      <xdr:colOff>504825</xdr:colOff>
      <xdr:row>97</xdr:row>
      <xdr:rowOff>621193</xdr:rowOff>
    </xdr:to>
    <xdr:grpSp>
      <xdr:nvGrpSpPr>
        <xdr:cNvPr id="8" name="Group 7"/>
        <xdr:cNvGrpSpPr/>
      </xdr:nvGrpSpPr>
      <xdr:grpSpPr>
        <a:xfrm>
          <a:off x="9375198" y="41179208"/>
          <a:ext cx="438150" cy="555349"/>
          <a:chOff x="9368045" y="31771670"/>
          <a:chExt cx="438150" cy="555349"/>
        </a:xfrm>
      </xdr:grpSpPr>
      <xdr:sp macro="" textlink="">
        <xdr:nvSpPr>
          <xdr:cNvPr id="1085" name="Oval 1084"/>
          <xdr:cNvSpPr/>
        </xdr:nvSpPr>
        <xdr:spPr>
          <a:xfrm>
            <a:off x="9368045" y="31848701"/>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76200</xdr:colOff>
      <xdr:row>102</xdr:row>
      <xdr:rowOff>123825</xdr:rowOff>
    </xdr:from>
    <xdr:to>
      <xdr:col>8</xdr:col>
      <xdr:colOff>506068</xdr:colOff>
      <xdr:row>103</xdr:row>
      <xdr:rowOff>1905000</xdr:rowOff>
    </xdr:to>
    <xdr:grpSp>
      <xdr:nvGrpSpPr>
        <xdr:cNvPr id="2" name="Group 1"/>
        <xdr:cNvGrpSpPr/>
      </xdr:nvGrpSpPr>
      <xdr:grpSpPr>
        <a:xfrm>
          <a:off x="9384723" y="43886870"/>
          <a:ext cx="429868" cy="1971675"/>
          <a:chOff x="9377570" y="33701521"/>
          <a:chExt cx="429868" cy="1971675"/>
        </a:xfrm>
      </xdr:grpSpPr>
      <xdr:sp macro="" textlink="">
        <xdr:nvSpPr>
          <xdr:cNvPr id="1040" name="Oval 1039"/>
          <xdr:cNvSpPr/>
        </xdr:nvSpPr>
        <xdr:spPr>
          <a:xfrm>
            <a:off x="9377570" y="34482571"/>
            <a:ext cx="390525" cy="400050"/>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105</xdr:row>
      <xdr:rowOff>90696</xdr:rowOff>
    </xdr:from>
    <xdr:to>
      <xdr:col>8</xdr:col>
      <xdr:colOff>533400</xdr:colOff>
      <xdr:row>105</xdr:row>
      <xdr:rowOff>935937</xdr:rowOff>
    </xdr:to>
    <xdr:grpSp>
      <xdr:nvGrpSpPr>
        <xdr:cNvPr id="333" name="Group 332"/>
        <xdr:cNvGrpSpPr/>
      </xdr:nvGrpSpPr>
      <xdr:grpSpPr>
        <a:xfrm>
          <a:off x="9403773" y="46901741"/>
          <a:ext cx="438150" cy="845241"/>
          <a:chOff x="9396620" y="36716392"/>
          <a:chExt cx="438150" cy="845241"/>
        </a:xfrm>
      </xdr:grpSpPr>
      <xdr:sp macro="" textlink="">
        <xdr:nvSpPr>
          <xdr:cNvPr id="1042" name="Oval 1041"/>
          <xdr:cNvSpPr/>
        </xdr:nvSpPr>
        <xdr:spPr>
          <a:xfrm>
            <a:off x="9396620" y="36949546"/>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128380</xdr:colOff>
      <xdr:row>107</xdr:row>
      <xdr:rowOff>271665</xdr:rowOff>
    </xdr:from>
    <xdr:to>
      <xdr:col>8</xdr:col>
      <xdr:colOff>561975</xdr:colOff>
      <xdr:row>107</xdr:row>
      <xdr:rowOff>1515712</xdr:rowOff>
    </xdr:to>
    <xdr:grpSp>
      <xdr:nvGrpSpPr>
        <xdr:cNvPr id="341" name="Group 340"/>
        <xdr:cNvGrpSpPr/>
      </xdr:nvGrpSpPr>
      <xdr:grpSpPr>
        <a:xfrm>
          <a:off x="9436903" y="48433529"/>
          <a:ext cx="433595" cy="1244047"/>
          <a:chOff x="9429750" y="38247426"/>
          <a:chExt cx="433595" cy="1244047"/>
        </a:xfrm>
      </xdr:grpSpPr>
      <xdr:sp macro="" textlink="">
        <xdr:nvSpPr>
          <xdr:cNvPr id="1044" name="Oval 1043"/>
          <xdr:cNvSpPr/>
        </xdr:nvSpPr>
        <xdr:spPr>
          <a:xfrm>
            <a:off x="9429750" y="38672329"/>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99805</xdr:colOff>
      <xdr:row>110</xdr:row>
      <xdr:rowOff>163576</xdr:rowOff>
    </xdr:from>
    <xdr:to>
      <xdr:col>8</xdr:col>
      <xdr:colOff>542925</xdr:colOff>
      <xdr:row>110</xdr:row>
      <xdr:rowOff>1126429</xdr:rowOff>
    </xdr:to>
    <xdr:grpSp>
      <xdr:nvGrpSpPr>
        <xdr:cNvPr id="337" name="Group 336"/>
        <xdr:cNvGrpSpPr/>
      </xdr:nvGrpSpPr>
      <xdr:grpSpPr>
        <a:xfrm>
          <a:off x="9408328" y="50732667"/>
          <a:ext cx="443120" cy="962853"/>
          <a:chOff x="9401175" y="40574424"/>
          <a:chExt cx="443120" cy="962853"/>
        </a:xfrm>
      </xdr:grpSpPr>
      <xdr:sp macro="" textlink="">
        <xdr:nvSpPr>
          <xdr:cNvPr id="1048" name="Oval 1047"/>
          <xdr:cNvSpPr/>
        </xdr:nvSpPr>
        <xdr:spPr>
          <a:xfrm>
            <a:off x="9401175" y="40859766"/>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129</xdr:row>
      <xdr:rowOff>138734</xdr:rowOff>
    </xdr:from>
    <xdr:to>
      <xdr:col>8</xdr:col>
      <xdr:colOff>504825</xdr:colOff>
      <xdr:row>129</xdr:row>
      <xdr:rowOff>1143001</xdr:rowOff>
    </xdr:to>
    <xdr:grpSp>
      <xdr:nvGrpSpPr>
        <xdr:cNvPr id="345" name="Group 344"/>
        <xdr:cNvGrpSpPr/>
      </xdr:nvGrpSpPr>
      <xdr:grpSpPr>
        <a:xfrm>
          <a:off x="9375198" y="57643757"/>
          <a:ext cx="438150" cy="1004267"/>
          <a:chOff x="9368045" y="44955930"/>
          <a:chExt cx="438150" cy="1004267"/>
        </a:xfrm>
      </xdr:grpSpPr>
      <xdr:sp macro="" textlink="">
        <xdr:nvSpPr>
          <xdr:cNvPr id="1050" name="Oval 1049"/>
          <xdr:cNvSpPr/>
        </xdr:nvSpPr>
        <xdr:spPr>
          <a:xfrm>
            <a:off x="9368045" y="45264871"/>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135</xdr:row>
      <xdr:rowOff>127136</xdr:rowOff>
    </xdr:from>
    <xdr:to>
      <xdr:col>8</xdr:col>
      <xdr:colOff>504825</xdr:colOff>
      <xdr:row>135</xdr:row>
      <xdr:rowOff>861389</xdr:rowOff>
    </xdr:to>
    <xdr:grpSp>
      <xdr:nvGrpSpPr>
        <xdr:cNvPr id="349" name="Group 348"/>
        <xdr:cNvGrpSpPr/>
      </xdr:nvGrpSpPr>
      <xdr:grpSpPr>
        <a:xfrm>
          <a:off x="9375198" y="60125977"/>
          <a:ext cx="438150" cy="734253"/>
          <a:chOff x="9368045" y="47222049"/>
          <a:chExt cx="438150" cy="734253"/>
        </a:xfrm>
      </xdr:grpSpPr>
      <xdr:sp macro="" textlink="">
        <xdr:nvSpPr>
          <xdr:cNvPr id="1052" name="Oval 1051"/>
          <xdr:cNvSpPr/>
        </xdr:nvSpPr>
        <xdr:spPr>
          <a:xfrm>
            <a:off x="9368045" y="47390188"/>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141</xdr:row>
      <xdr:rowOff>123825</xdr:rowOff>
    </xdr:from>
    <xdr:to>
      <xdr:col>8</xdr:col>
      <xdr:colOff>504825</xdr:colOff>
      <xdr:row>141</xdr:row>
      <xdr:rowOff>514350</xdr:rowOff>
    </xdr:to>
    <xdr:grpSp>
      <xdr:nvGrpSpPr>
        <xdr:cNvPr id="358" name="Group 357"/>
        <xdr:cNvGrpSpPr/>
      </xdr:nvGrpSpPr>
      <xdr:grpSpPr>
        <a:xfrm>
          <a:off x="9375198" y="62729052"/>
          <a:ext cx="438150" cy="390525"/>
          <a:chOff x="9368045" y="49546151"/>
          <a:chExt cx="438150" cy="390525"/>
        </a:xfrm>
      </xdr:grpSpPr>
      <xdr:sp macro="" textlink="">
        <xdr:nvSpPr>
          <xdr:cNvPr id="1056" name="Oval 1055"/>
          <xdr:cNvSpPr/>
        </xdr:nvSpPr>
        <xdr:spPr>
          <a:xfrm>
            <a:off x="9368045" y="49546151"/>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145</xdr:row>
      <xdr:rowOff>123825</xdr:rowOff>
    </xdr:from>
    <xdr:to>
      <xdr:col>8</xdr:col>
      <xdr:colOff>504825</xdr:colOff>
      <xdr:row>145</xdr:row>
      <xdr:rowOff>514350</xdr:rowOff>
    </xdr:to>
    <xdr:grpSp>
      <xdr:nvGrpSpPr>
        <xdr:cNvPr id="366" name="Group 365"/>
        <xdr:cNvGrpSpPr/>
      </xdr:nvGrpSpPr>
      <xdr:grpSpPr>
        <a:xfrm>
          <a:off x="9375198" y="67456916"/>
          <a:ext cx="438150" cy="390525"/>
          <a:chOff x="9368045" y="51409738"/>
          <a:chExt cx="438150" cy="390525"/>
        </a:xfrm>
      </xdr:grpSpPr>
      <xdr:sp macro="" textlink="">
        <xdr:nvSpPr>
          <xdr:cNvPr id="1060" name="Oval 1059"/>
          <xdr:cNvSpPr/>
        </xdr:nvSpPr>
        <xdr:spPr>
          <a:xfrm>
            <a:off x="9368045" y="51409738"/>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146</xdr:row>
      <xdr:rowOff>104775</xdr:rowOff>
    </xdr:from>
    <xdr:to>
      <xdr:col>8</xdr:col>
      <xdr:colOff>504825</xdr:colOff>
      <xdr:row>146</xdr:row>
      <xdr:rowOff>495300</xdr:rowOff>
    </xdr:to>
    <xdr:grpSp>
      <xdr:nvGrpSpPr>
        <xdr:cNvPr id="370" name="Group 369"/>
        <xdr:cNvGrpSpPr/>
      </xdr:nvGrpSpPr>
      <xdr:grpSpPr>
        <a:xfrm>
          <a:off x="9375198" y="68009366"/>
          <a:ext cx="438150" cy="390525"/>
          <a:chOff x="9368045" y="51962188"/>
          <a:chExt cx="438150" cy="390525"/>
        </a:xfrm>
      </xdr:grpSpPr>
      <xdr:sp macro="" textlink="">
        <xdr:nvSpPr>
          <xdr:cNvPr id="1062" name="Oval 1061"/>
          <xdr:cNvSpPr/>
        </xdr:nvSpPr>
        <xdr:spPr>
          <a:xfrm>
            <a:off x="9368045" y="51962188"/>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149</xdr:row>
      <xdr:rowOff>95250</xdr:rowOff>
    </xdr:from>
    <xdr:to>
      <xdr:col>8</xdr:col>
      <xdr:colOff>504825</xdr:colOff>
      <xdr:row>149</xdr:row>
      <xdr:rowOff>523875</xdr:rowOff>
    </xdr:to>
    <xdr:grpSp>
      <xdr:nvGrpSpPr>
        <xdr:cNvPr id="374" name="Group 373"/>
        <xdr:cNvGrpSpPr/>
      </xdr:nvGrpSpPr>
      <xdr:grpSpPr>
        <a:xfrm>
          <a:off x="9375198" y="72407318"/>
          <a:ext cx="438150" cy="428625"/>
          <a:chOff x="9368045" y="53460098"/>
          <a:chExt cx="438150" cy="428625"/>
        </a:xfrm>
      </xdr:grpSpPr>
      <xdr:sp macro="" textlink="">
        <xdr:nvSpPr>
          <xdr:cNvPr id="1064" name="Oval 1063"/>
          <xdr:cNvSpPr/>
        </xdr:nvSpPr>
        <xdr:spPr>
          <a:xfrm>
            <a:off x="9368045" y="53477906"/>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153</xdr:row>
      <xdr:rowOff>18636</xdr:rowOff>
    </xdr:from>
    <xdr:to>
      <xdr:col>8</xdr:col>
      <xdr:colOff>541682</xdr:colOff>
      <xdr:row>155</xdr:row>
      <xdr:rowOff>2244588</xdr:rowOff>
    </xdr:to>
    <xdr:grpSp>
      <xdr:nvGrpSpPr>
        <xdr:cNvPr id="378" name="Group 377"/>
        <xdr:cNvGrpSpPr/>
      </xdr:nvGrpSpPr>
      <xdr:grpSpPr>
        <a:xfrm>
          <a:off x="9403773" y="74824522"/>
          <a:ext cx="446432" cy="2624271"/>
          <a:chOff x="9396620" y="55247104"/>
          <a:chExt cx="446432" cy="2656644"/>
        </a:xfrm>
      </xdr:grpSpPr>
      <xdr:sp macro="" textlink="">
        <xdr:nvSpPr>
          <xdr:cNvPr id="1066" name="Oval 1065"/>
          <xdr:cNvSpPr/>
        </xdr:nvSpPr>
        <xdr:spPr>
          <a:xfrm>
            <a:off x="9396620" y="56383030"/>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177</xdr:row>
      <xdr:rowOff>113058</xdr:rowOff>
    </xdr:from>
    <xdr:to>
      <xdr:col>8</xdr:col>
      <xdr:colOff>504825</xdr:colOff>
      <xdr:row>177</xdr:row>
      <xdr:rowOff>530087</xdr:rowOff>
    </xdr:to>
    <xdr:grpSp>
      <xdr:nvGrpSpPr>
        <xdr:cNvPr id="382" name="Group 381"/>
        <xdr:cNvGrpSpPr/>
      </xdr:nvGrpSpPr>
      <xdr:grpSpPr>
        <a:xfrm>
          <a:off x="9375198" y="86357603"/>
          <a:ext cx="438150" cy="417029"/>
          <a:chOff x="9368045" y="65943232"/>
          <a:chExt cx="438150" cy="417029"/>
        </a:xfrm>
      </xdr:grpSpPr>
      <xdr:sp macro="" textlink="">
        <xdr:nvSpPr>
          <xdr:cNvPr id="1068" name="Oval 1067"/>
          <xdr:cNvSpPr/>
        </xdr:nvSpPr>
        <xdr:spPr>
          <a:xfrm>
            <a:off x="9368045" y="65962281"/>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178</xdr:row>
      <xdr:rowOff>121342</xdr:rowOff>
    </xdr:from>
    <xdr:to>
      <xdr:col>8</xdr:col>
      <xdr:colOff>504825</xdr:colOff>
      <xdr:row>178</xdr:row>
      <xdr:rowOff>514350</xdr:rowOff>
    </xdr:to>
    <xdr:grpSp>
      <xdr:nvGrpSpPr>
        <xdr:cNvPr id="517" name="Group 516"/>
        <xdr:cNvGrpSpPr/>
      </xdr:nvGrpSpPr>
      <xdr:grpSpPr>
        <a:xfrm>
          <a:off x="9375198" y="88392115"/>
          <a:ext cx="438150" cy="393008"/>
          <a:chOff x="9368045" y="66523016"/>
          <a:chExt cx="438150" cy="393008"/>
        </a:xfrm>
      </xdr:grpSpPr>
      <xdr:sp macro="" textlink="">
        <xdr:nvSpPr>
          <xdr:cNvPr id="1070" name="Oval 1069"/>
          <xdr:cNvSpPr/>
        </xdr:nvSpPr>
        <xdr:spPr>
          <a:xfrm>
            <a:off x="9368045" y="66525499"/>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179</xdr:row>
      <xdr:rowOff>123825</xdr:rowOff>
    </xdr:from>
    <xdr:to>
      <xdr:col>8</xdr:col>
      <xdr:colOff>513108</xdr:colOff>
      <xdr:row>179</xdr:row>
      <xdr:rowOff>514350</xdr:rowOff>
    </xdr:to>
    <xdr:grpSp>
      <xdr:nvGrpSpPr>
        <xdr:cNvPr id="521" name="Group 520"/>
        <xdr:cNvGrpSpPr/>
      </xdr:nvGrpSpPr>
      <xdr:grpSpPr>
        <a:xfrm>
          <a:off x="9375198" y="88966098"/>
          <a:ext cx="446433" cy="390525"/>
          <a:chOff x="9368045" y="67096999"/>
          <a:chExt cx="446433" cy="390525"/>
        </a:xfrm>
      </xdr:grpSpPr>
      <xdr:sp macro="" textlink="">
        <xdr:nvSpPr>
          <xdr:cNvPr id="1072" name="Oval 1071"/>
          <xdr:cNvSpPr/>
        </xdr:nvSpPr>
        <xdr:spPr>
          <a:xfrm>
            <a:off x="9368045" y="67096999"/>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180</xdr:row>
      <xdr:rowOff>123825</xdr:rowOff>
    </xdr:from>
    <xdr:to>
      <xdr:col>8</xdr:col>
      <xdr:colOff>513108</xdr:colOff>
      <xdr:row>180</xdr:row>
      <xdr:rowOff>514350</xdr:rowOff>
    </xdr:to>
    <xdr:grpSp>
      <xdr:nvGrpSpPr>
        <xdr:cNvPr id="525" name="Group 524"/>
        <xdr:cNvGrpSpPr/>
      </xdr:nvGrpSpPr>
      <xdr:grpSpPr>
        <a:xfrm>
          <a:off x="9375198" y="89537598"/>
          <a:ext cx="446433" cy="390525"/>
          <a:chOff x="9368045" y="67668499"/>
          <a:chExt cx="446433" cy="390525"/>
        </a:xfrm>
      </xdr:grpSpPr>
      <xdr:sp macro="" textlink="">
        <xdr:nvSpPr>
          <xdr:cNvPr id="1074" name="Oval 1073"/>
          <xdr:cNvSpPr/>
        </xdr:nvSpPr>
        <xdr:spPr>
          <a:xfrm>
            <a:off x="9368045" y="67668499"/>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181</xdr:row>
      <xdr:rowOff>123825</xdr:rowOff>
    </xdr:from>
    <xdr:to>
      <xdr:col>8</xdr:col>
      <xdr:colOff>513108</xdr:colOff>
      <xdr:row>181</xdr:row>
      <xdr:rowOff>514350</xdr:rowOff>
    </xdr:to>
    <xdr:grpSp>
      <xdr:nvGrpSpPr>
        <xdr:cNvPr id="529" name="Group 528"/>
        <xdr:cNvGrpSpPr/>
      </xdr:nvGrpSpPr>
      <xdr:grpSpPr>
        <a:xfrm>
          <a:off x="9375198" y="92542302"/>
          <a:ext cx="446433" cy="390525"/>
          <a:chOff x="9368045" y="68239999"/>
          <a:chExt cx="446433" cy="390525"/>
        </a:xfrm>
      </xdr:grpSpPr>
      <xdr:sp macro="" textlink="">
        <xdr:nvSpPr>
          <xdr:cNvPr id="1076" name="Oval 1075"/>
          <xdr:cNvSpPr/>
        </xdr:nvSpPr>
        <xdr:spPr>
          <a:xfrm>
            <a:off x="9368045" y="68239999"/>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182</xdr:row>
      <xdr:rowOff>104775</xdr:rowOff>
    </xdr:from>
    <xdr:to>
      <xdr:col>8</xdr:col>
      <xdr:colOff>504825</xdr:colOff>
      <xdr:row>182</xdr:row>
      <xdr:rowOff>533400</xdr:rowOff>
    </xdr:to>
    <xdr:grpSp>
      <xdr:nvGrpSpPr>
        <xdr:cNvPr id="533" name="Group 532"/>
        <xdr:cNvGrpSpPr/>
      </xdr:nvGrpSpPr>
      <xdr:grpSpPr>
        <a:xfrm>
          <a:off x="9375198" y="93094752"/>
          <a:ext cx="438150" cy="428625"/>
          <a:chOff x="9368045" y="68792449"/>
          <a:chExt cx="438150" cy="428625"/>
        </a:xfrm>
      </xdr:grpSpPr>
      <xdr:sp macro="" textlink="">
        <xdr:nvSpPr>
          <xdr:cNvPr id="1078" name="Oval 1077"/>
          <xdr:cNvSpPr/>
        </xdr:nvSpPr>
        <xdr:spPr>
          <a:xfrm>
            <a:off x="9368045" y="68811499"/>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183</xdr:row>
      <xdr:rowOff>104775</xdr:rowOff>
    </xdr:from>
    <xdr:to>
      <xdr:col>8</xdr:col>
      <xdr:colOff>504825</xdr:colOff>
      <xdr:row>183</xdr:row>
      <xdr:rowOff>533400</xdr:rowOff>
    </xdr:to>
    <xdr:grpSp>
      <xdr:nvGrpSpPr>
        <xdr:cNvPr id="546" name="Group 545"/>
        <xdr:cNvGrpSpPr/>
      </xdr:nvGrpSpPr>
      <xdr:grpSpPr>
        <a:xfrm>
          <a:off x="9375198" y="93666252"/>
          <a:ext cx="438150" cy="428625"/>
          <a:chOff x="9368045" y="69363949"/>
          <a:chExt cx="438150" cy="428625"/>
        </a:xfrm>
      </xdr:grpSpPr>
      <xdr:sp macro="" textlink="">
        <xdr:nvSpPr>
          <xdr:cNvPr id="1080" name="Oval 1079"/>
          <xdr:cNvSpPr/>
        </xdr:nvSpPr>
        <xdr:spPr>
          <a:xfrm>
            <a:off x="9368045" y="69382999"/>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184</xdr:row>
      <xdr:rowOff>104775</xdr:rowOff>
    </xdr:from>
    <xdr:to>
      <xdr:col>8</xdr:col>
      <xdr:colOff>504825</xdr:colOff>
      <xdr:row>184</xdr:row>
      <xdr:rowOff>533400</xdr:rowOff>
    </xdr:to>
    <xdr:grpSp>
      <xdr:nvGrpSpPr>
        <xdr:cNvPr id="556" name="Group 555"/>
        <xdr:cNvGrpSpPr/>
      </xdr:nvGrpSpPr>
      <xdr:grpSpPr>
        <a:xfrm>
          <a:off x="9375198" y="94861207"/>
          <a:ext cx="438150" cy="428625"/>
          <a:chOff x="9368045" y="69935449"/>
          <a:chExt cx="438150" cy="428625"/>
        </a:xfrm>
      </xdr:grpSpPr>
      <xdr:sp macro="" textlink="">
        <xdr:nvSpPr>
          <xdr:cNvPr id="1082" name="Oval 1081"/>
          <xdr:cNvSpPr/>
        </xdr:nvSpPr>
        <xdr:spPr>
          <a:xfrm>
            <a:off x="9368045" y="69954499"/>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187</xdr:row>
      <xdr:rowOff>145768</xdr:rowOff>
    </xdr:from>
    <xdr:to>
      <xdr:col>8</xdr:col>
      <xdr:colOff>504825</xdr:colOff>
      <xdr:row>187</xdr:row>
      <xdr:rowOff>1333494</xdr:rowOff>
    </xdr:to>
    <xdr:grpSp>
      <xdr:nvGrpSpPr>
        <xdr:cNvPr id="563" name="Group 562"/>
        <xdr:cNvGrpSpPr/>
      </xdr:nvGrpSpPr>
      <xdr:grpSpPr>
        <a:xfrm>
          <a:off x="9375198" y="98616950"/>
          <a:ext cx="438150" cy="1187726"/>
          <a:chOff x="9368045" y="70945507"/>
          <a:chExt cx="438150" cy="1187726"/>
        </a:xfrm>
      </xdr:grpSpPr>
      <xdr:sp macro="" textlink="">
        <xdr:nvSpPr>
          <xdr:cNvPr id="1087" name="Oval 1086"/>
          <xdr:cNvSpPr/>
        </xdr:nvSpPr>
        <xdr:spPr>
          <a:xfrm>
            <a:off x="9368045" y="71342664"/>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198</xdr:row>
      <xdr:rowOff>57150</xdr:rowOff>
    </xdr:from>
    <xdr:to>
      <xdr:col>8</xdr:col>
      <xdr:colOff>504825</xdr:colOff>
      <xdr:row>199</xdr:row>
      <xdr:rowOff>0</xdr:rowOff>
    </xdr:to>
    <xdr:grpSp>
      <xdr:nvGrpSpPr>
        <xdr:cNvPr id="618" name="Group 617"/>
        <xdr:cNvGrpSpPr/>
      </xdr:nvGrpSpPr>
      <xdr:grpSpPr>
        <a:xfrm>
          <a:off x="9375198" y="103533286"/>
          <a:ext cx="438150" cy="548987"/>
          <a:chOff x="9368045" y="75420683"/>
          <a:chExt cx="438150" cy="555761"/>
        </a:xfrm>
      </xdr:grpSpPr>
      <xdr:sp macro="" textlink="">
        <xdr:nvSpPr>
          <xdr:cNvPr id="1089" name="Oval 1088"/>
          <xdr:cNvSpPr/>
        </xdr:nvSpPr>
        <xdr:spPr>
          <a:xfrm>
            <a:off x="9368045" y="75487282"/>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199</xdr:row>
      <xdr:rowOff>104775</xdr:rowOff>
    </xdr:from>
    <xdr:to>
      <xdr:col>8</xdr:col>
      <xdr:colOff>504825</xdr:colOff>
      <xdr:row>199</xdr:row>
      <xdr:rowOff>514350</xdr:rowOff>
    </xdr:to>
    <xdr:grpSp>
      <xdr:nvGrpSpPr>
        <xdr:cNvPr id="576" name="Group 575"/>
        <xdr:cNvGrpSpPr/>
      </xdr:nvGrpSpPr>
      <xdr:grpSpPr>
        <a:xfrm>
          <a:off x="9375198" y="104187048"/>
          <a:ext cx="438150" cy="409575"/>
          <a:chOff x="9368045" y="76048014"/>
          <a:chExt cx="438150" cy="409575"/>
        </a:xfrm>
      </xdr:grpSpPr>
      <xdr:sp macro="" textlink="">
        <xdr:nvSpPr>
          <xdr:cNvPr id="1091" name="Oval 1090"/>
          <xdr:cNvSpPr/>
        </xdr:nvSpPr>
        <xdr:spPr>
          <a:xfrm>
            <a:off x="9368045" y="76067064"/>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200</xdr:row>
      <xdr:rowOff>121342</xdr:rowOff>
    </xdr:from>
    <xdr:to>
      <xdr:col>8</xdr:col>
      <xdr:colOff>504825</xdr:colOff>
      <xdr:row>200</xdr:row>
      <xdr:rowOff>514350</xdr:rowOff>
    </xdr:to>
    <xdr:grpSp>
      <xdr:nvGrpSpPr>
        <xdr:cNvPr id="584" name="Group 583"/>
        <xdr:cNvGrpSpPr/>
      </xdr:nvGrpSpPr>
      <xdr:grpSpPr>
        <a:xfrm>
          <a:off x="9375198" y="105216728"/>
          <a:ext cx="438150" cy="393008"/>
          <a:chOff x="9368045" y="76636081"/>
          <a:chExt cx="438150" cy="393008"/>
        </a:xfrm>
      </xdr:grpSpPr>
      <xdr:sp macro="" textlink="">
        <xdr:nvSpPr>
          <xdr:cNvPr id="1093" name="Oval 1092"/>
          <xdr:cNvSpPr/>
        </xdr:nvSpPr>
        <xdr:spPr>
          <a:xfrm>
            <a:off x="9368045" y="76638564"/>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201</xdr:row>
      <xdr:rowOff>104775</xdr:rowOff>
    </xdr:from>
    <xdr:to>
      <xdr:col>8</xdr:col>
      <xdr:colOff>504825</xdr:colOff>
      <xdr:row>201</xdr:row>
      <xdr:rowOff>533400</xdr:rowOff>
    </xdr:to>
    <xdr:grpSp>
      <xdr:nvGrpSpPr>
        <xdr:cNvPr id="593" name="Group 592"/>
        <xdr:cNvGrpSpPr/>
      </xdr:nvGrpSpPr>
      <xdr:grpSpPr>
        <a:xfrm>
          <a:off x="9375198" y="106282548"/>
          <a:ext cx="438150" cy="428625"/>
          <a:chOff x="9368045" y="77191014"/>
          <a:chExt cx="438150" cy="428625"/>
        </a:xfrm>
      </xdr:grpSpPr>
      <xdr:sp macro="" textlink="">
        <xdr:nvSpPr>
          <xdr:cNvPr id="1095" name="Oval 1094"/>
          <xdr:cNvSpPr/>
        </xdr:nvSpPr>
        <xdr:spPr>
          <a:xfrm>
            <a:off x="9368045" y="77210064"/>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202</xdr:row>
      <xdr:rowOff>104775</xdr:rowOff>
    </xdr:from>
    <xdr:to>
      <xdr:col>8</xdr:col>
      <xdr:colOff>504825</xdr:colOff>
      <xdr:row>202</xdr:row>
      <xdr:rowOff>533400</xdr:rowOff>
    </xdr:to>
    <xdr:grpSp>
      <xdr:nvGrpSpPr>
        <xdr:cNvPr id="600" name="Group 599"/>
        <xdr:cNvGrpSpPr/>
      </xdr:nvGrpSpPr>
      <xdr:grpSpPr>
        <a:xfrm>
          <a:off x="9375198" y="106914661"/>
          <a:ext cx="438150" cy="428625"/>
          <a:chOff x="9368045" y="77762514"/>
          <a:chExt cx="438150" cy="428625"/>
        </a:xfrm>
      </xdr:grpSpPr>
      <xdr:sp macro="" textlink="">
        <xdr:nvSpPr>
          <xdr:cNvPr id="1097" name="Oval 1096"/>
          <xdr:cNvSpPr/>
        </xdr:nvSpPr>
        <xdr:spPr>
          <a:xfrm>
            <a:off x="9368045" y="77781564"/>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203</xdr:row>
      <xdr:rowOff>104775</xdr:rowOff>
    </xdr:from>
    <xdr:to>
      <xdr:col>8</xdr:col>
      <xdr:colOff>504825</xdr:colOff>
      <xdr:row>203</xdr:row>
      <xdr:rowOff>533400</xdr:rowOff>
    </xdr:to>
    <xdr:grpSp>
      <xdr:nvGrpSpPr>
        <xdr:cNvPr id="608" name="Group 607"/>
        <xdr:cNvGrpSpPr/>
      </xdr:nvGrpSpPr>
      <xdr:grpSpPr>
        <a:xfrm>
          <a:off x="9375198" y="107546775"/>
          <a:ext cx="438150" cy="428625"/>
          <a:chOff x="9368045" y="78334014"/>
          <a:chExt cx="438150" cy="428625"/>
        </a:xfrm>
      </xdr:grpSpPr>
      <xdr:sp macro="" textlink="">
        <xdr:nvSpPr>
          <xdr:cNvPr id="1099" name="Oval 1098"/>
          <xdr:cNvSpPr/>
        </xdr:nvSpPr>
        <xdr:spPr>
          <a:xfrm>
            <a:off x="9368045" y="78353064"/>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212</xdr:row>
      <xdr:rowOff>366507</xdr:rowOff>
    </xdr:from>
    <xdr:to>
      <xdr:col>8</xdr:col>
      <xdr:colOff>504825</xdr:colOff>
      <xdr:row>212</xdr:row>
      <xdr:rowOff>915959</xdr:rowOff>
    </xdr:to>
    <xdr:grpSp>
      <xdr:nvGrpSpPr>
        <xdr:cNvPr id="620" name="Group 619"/>
        <xdr:cNvGrpSpPr/>
      </xdr:nvGrpSpPr>
      <xdr:grpSpPr>
        <a:xfrm>
          <a:off x="9375198" y="112432462"/>
          <a:ext cx="438150" cy="549452"/>
          <a:chOff x="9368045" y="82546550"/>
          <a:chExt cx="438150" cy="549452"/>
        </a:xfrm>
      </xdr:grpSpPr>
      <xdr:sp macro="" textlink="">
        <xdr:nvSpPr>
          <xdr:cNvPr id="1101" name="Oval 1100"/>
          <xdr:cNvSpPr/>
        </xdr:nvSpPr>
        <xdr:spPr>
          <a:xfrm>
            <a:off x="9368045" y="82637243"/>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116373</xdr:colOff>
      <xdr:row>232</xdr:row>
      <xdr:rowOff>63780</xdr:rowOff>
    </xdr:from>
    <xdr:to>
      <xdr:col>8</xdr:col>
      <xdr:colOff>552450</xdr:colOff>
      <xdr:row>232</xdr:row>
      <xdr:rowOff>534832</xdr:rowOff>
    </xdr:to>
    <xdr:grpSp>
      <xdr:nvGrpSpPr>
        <xdr:cNvPr id="629" name="Group 628"/>
        <xdr:cNvGrpSpPr/>
      </xdr:nvGrpSpPr>
      <xdr:grpSpPr>
        <a:xfrm>
          <a:off x="9424896" y="118043894"/>
          <a:ext cx="436077" cy="471052"/>
          <a:chOff x="9417743" y="87660650"/>
          <a:chExt cx="436077" cy="471052"/>
        </a:xfrm>
      </xdr:grpSpPr>
      <xdr:sp macro="" textlink="">
        <xdr:nvSpPr>
          <xdr:cNvPr id="1103" name="Oval 1102"/>
          <xdr:cNvSpPr/>
        </xdr:nvSpPr>
        <xdr:spPr>
          <a:xfrm>
            <a:off x="9417743" y="87695846"/>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116373</xdr:colOff>
      <xdr:row>236</xdr:row>
      <xdr:rowOff>85725</xdr:rowOff>
    </xdr:from>
    <xdr:to>
      <xdr:col>8</xdr:col>
      <xdr:colOff>552450</xdr:colOff>
      <xdr:row>236</xdr:row>
      <xdr:rowOff>489501</xdr:rowOff>
    </xdr:to>
    <xdr:grpSp>
      <xdr:nvGrpSpPr>
        <xdr:cNvPr id="636" name="Group 635"/>
        <xdr:cNvGrpSpPr/>
      </xdr:nvGrpSpPr>
      <xdr:grpSpPr>
        <a:xfrm>
          <a:off x="9424896" y="119659111"/>
          <a:ext cx="436077" cy="403776"/>
          <a:chOff x="9417743" y="89214877"/>
          <a:chExt cx="436077" cy="403776"/>
        </a:xfrm>
      </xdr:grpSpPr>
      <xdr:sp macro="" textlink="">
        <xdr:nvSpPr>
          <xdr:cNvPr id="1109" name="Oval 1108"/>
          <xdr:cNvSpPr/>
        </xdr:nvSpPr>
        <xdr:spPr>
          <a:xfrm>
            <a:off x="9417743" y="89228128"/>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239</xdr:row>
      <xdr:rowOff>104775</xdr:rowOff>
    </xdr:from>
    <xdr:to>
      <xdr:col>8</xdr:col>
      <xdr:colOff>504825</xdr:colOff>
      <xdr:row>239</xdr:row>
      <xdr:rowOff>533400</xdr:rowOff>
    </xdr:to>
    <xdr:grpSp>
      <xdr:nvGrpSpPr>
        <xdr:cNvPr id="646" name="Group 645"/>
        <xdr:cNvGrpSpPr/>
      </xdr:nvGrpSpPr>
      <xdr:grpSpPr>
        <a:xfrm>
          <a:off x="9375198" y="121028980"/>
          <a:ext cx="438150" cy="428625"/>
          <a:chOff x="9368045" y="90583992"/>
          <a:chExt cx="438150" cy="428625"/>
        </a:xfrm>
      </xdr:grpSpPr>
      <xdr:sp macro="" textlink="">
        <xdr:nvSpPr>
          <xdr:cNvPr id="1111" name="Oval 1110"/>
          <xdr:cNvSpPr/>
        </xdr:nvSpPr>
        <xdr:spPr>
          <a:xfrm>
            <a:off x="9368045" y="90603042"/>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244</xdr:row>
      <xdr:rowOff>107679</xdr:rowOff>
    </xdr:from>
    <xdr:to>
      <xdr:col>8</xdr:col>
      <xdr:colOff>504825</xdr:colOff>
      <xdr:row>244</xdr:row>
      <xdr:rowOff>514350</xdr:rowOff>
    </xdr:to>
    <xdr:grpSp>
      <xdr:nvGrpSpPr>
        <xdr:cNvPr id="661" name="Group 660"/>
        <xdr:cNvGrpSpPr/>
      </xdr:nvGrpSpPr>
      <xdr:grpSpPr>
        <a:xfrm>
          <a:off x="9375198" y="122590520"/>
          <a:ext cx="438150" cy="406671"/>
          <a:chOff x="9368045" y="92077766"/>
          <a:chExt cx="438150" cy="406671"/>
        </a:xfrm>
      </xdr:grpSpPr>
      <xdr:sp macro="" textlink="">
        <xdr:nvSpPr>
          <xdr:cNvPr id="1113" name="Oval 1112"/>
          <xdr:cNvSpPr/>
        </xdr:nvSpPr>
        <xdr:spPr>
          <a:xfrm>
            <a:off x="9368045" y="92093912"/>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246</xdr:row>
      <xdr:rowOff>45972</xdr:rowOff>
    </xdr:from>
    <xdr:to>
      <xdr:col>8</xdr:col>
      <xdr:colOff>533400</xdr:colOff>
      <xdr:row>246</xdr:row>
      <xdr:rowOff>496960</xdr:rowOff>
    </xdr:to>
    <xdr:grpSp>
      <xdr:nvGrpSpPr>
        <xdr:cNvPr id="667" name="Group 666"/>
        <xdr:cNvGrpSpPr/>
      </xdr:nvGrpSpPr>
      <xdr:grpSpPr>
        <a:xfrm>
          <a:off x="9403773" y="123386063"/>
          <a:ext cx="438150" cy="450988"/>
          <a:chOff x="9396620" y="92877450"/>
          <a:chExt cx="438150" cy="450988"/>
        </a:xfrm>
      </xdr:grpSpPr>
      <xdr:sp macro="" textlink="">
        <xdr:nvSpPr>
          <xdr:cNvPr id="1119" name="Oval 1118"/>
          <xdr:cNvSpPr/>
        </xdr:nvSpPr>
        <xdr:spPr>
          <a:xfrm>
            <a:off x="9396620" y="92917203"/>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248</xdr:row>
      <xdr:rowOff>34376</xdr:rowOff>
    </xdr:from>
    <xdr:to>
      <xdr:col>8</xdr:col>
      <xdr:colOff>533400</xdr:colOff>
      <xdr:row>248</xdr:row>
      <xdr:rowOff>491580</xdr:rowOff>
    </xdr:to>
    <xdr:grpSp>
      <xdr:nvGrpSpPr>
        <xdr:cNvPr id="675" name="Group 674"/>
        <xdr:cNvGrpSpPr/>
      </xdr:nvGrpSpPr>
      <xdr:grpSpPr>
        <a:xfrm>
          <a:off x="9403773" y="124396240"/>
          <a:ext cx="438150" cy="457204"/>
          <a:chOff x="9396620" y="93901180"/>
          <a:chExt cx="438150" cy="457204"/>
        </a:xfrm>
      </xdr:grpSpPr>
      <xdr:sp macro="" textlink="">
        <xdr:nvSpPr>
          <xdr:cNvPr id="1121" name="Oval 1120"/>
          <xdr:cNvSpPr/>
        </xdr:nvSpPr>
        <xdr:spPr>
          <a:xfrm>
            <a:off x="9396620" y="93943004"/>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85725</xdr:colOff>
      <xdr:row>250</xdr:row>
      <xdr:rowOff>205413</xdr:rowOff>
    </xdr:from>
    <xdr:to>
      <xdr:col>8</xdr:col>
      <xdr:colOff>523875</xdr:colOff>
      <xdr:row>250</xdr:row>
      <xdr:rowOff>621200</xdr:rowOff>
    </xdr:to>
    <xdr:grpSp>
      <xdr:nvGrpSpPr>
        <xdr:cNvPr id="684" name="Group 683"/>
        <xdr:cNvGrpSpPr/>
      </xdr:nvGrpSpPr>
      <xdr:grpSpPr>
        <a:xfrm>
          <a:off x="9394248" y="125805527"/>
          <a:ext cx="438150" cy="415787"/>
          <a:chOff x="9387095" y="95306326"/>
          <a:chExt cx="438150" cy="415787"/>
        </a:xfrm>
      </xdr:grpSpPr>
      <xdr:sp macro="" textlink="">
        <xdr:nvSpPr>
          <xdr:cNvPr id="1123" name="Oval 1122"/>
          <xdr:cNvSpPr/>
        </xdr:nvSpPr>
        <xdr:spPr>
          <a:xfrm>
            <a:off x="9387095" y="95329513"/>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85725</xdr:colOff>
      <xdr:row>251</xdr:row>
      <xdr:rowOff>200025</xdr:rowOff>
    </xdr:from>
    <xdr:to>
      <xdr:col>8</xdr:col>
      <xdr:colOff>523875</xdr:colOff>
      <xdr:row>252</xdr:row>
      <xdr:rowOff>371475</xdr:rowOff>
    </xdr:to>
    <xdr:grpSp>
      <xdr:nvGrpSpPr>
        <xdr:cNvPr id="691" name="Group 690"/>
        <xdr:cNvGrpSpPr/>
      </xdr:nvGrpSpPr>
      <xdr:grpSpPr>
        <a:xfrm>
          <a:off x="9394248" y="126951798"/>
          <a:ext cx="438150" cy="387927"/>
          <a:chOff x="9387095" y="96452221"/>
          <a:chExt cx="438150" cy="386797"/>
        </a:xfrm>
      </xdr:grpSpPr>
      <xdr:sp macro="" textlink="">
        <xdr:nvSpPr>
          <xdr:cNvPr id="1125" name="Oval 1124"/>
          <xdr:cNvSpPr/>
        </xdr:nvSpPr>
        <xdr:spPr>
          <a:xfrm>
            <a:off x="9387095" y="96452221"/>
            <a:ext cx="390525" cy="386797"/>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259</xdr:row>
      <xdr:rowOff>0</xdr:rowOff>
    </xdr:from>
    <xdr:to>
      <xdr:col>8</xdr:col>
      <xdr:colOff>533400</xdr:colOff>
      <xdr:row>259</xdr:row>
      <xdr:rowOff>397377</xdr:rowOff>
    </xdr:to>
    <xdr:grpSp>
      <xdr:nvGrpSpPr>
        <xdr:cNvPr id="699" name="Group 698"/>
        <xdr:cNvGrpSpPr/>
      </xdr:nvGrpSpPr>
      <xdr:grpSpPr>
        <a:xfrm>
          <a:off x="9403773" y="130622386"/>
          <a:ext cx="438150" cy="397377"/>
          <a:chOff x="9396620" y="98828087"/>
          <a:chExt cx="438150" cy="397377"/>
        </a:xfrm>
      </xdr:grpSpPr>
      <xdr:sp macro="" textlink="">
        <xdr:nvSpPr>
          <xdr:cNvPr id="1129" name="Oval 1128"/>
          <xdr:cNvSpPr/>
        </xdr:nvSpPr>
        <xdr:spPr>
          <a:xfrm>
            <a:off x="9396620" y="98828087"/>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85725</xdr:colOff>
      <xdr:row>263</xdr:row>
      <xdr:rowOff>447264</xdr:rowOff>
    </xdr:from>
    <xdr:to>
      <xdr:col>8</xdr:col>
      <xdr:colOff>523875</xdr:colOff>
      <xdr:row>263</xdr:row>
      <xdr:rowOff>946567</xdr:rowOff>
    </xdr:to>
    <xdr:grpSp>
      <xdr:nvGrpSpPr>
        <xdr:cNvPr id="715" name="Group 714"/>
        <xdr:cNvGrpSpPr/>
      </xdr:nvGrpSpPr>
      <xdr:grpSpPr>
        <a:xfrm>
          <a:off x="9394248" y="134464014"/>
          <a:ext cx="438150" cy="499303"/>
          <a:chOff x="9387095" y="100998134"/>
          <a:chExt cx="438150" cy="499303"/>
        </a:xfrm>
      </xdr:grpSpPr>
      <xdr:sp macro="" textlink="">
        <xdr:nvSpPr>
          <xdr:cNvPr id="1135" name="Oval 1134"/>
          <xdr:cNvSpPr/>
        </xdr:nvSpPr>
        <xdr:spPr>
          <a:xfrm>
            <a:off x="9387095" y="101055695"/>
            <a:ext cx="390525" cy="37147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85725</xdr:colOff>
      <xdr:row>260</xdr:row>
      <xdr:rowOff>171450</xdr:rowOff>
    </xdr:from>
    <xdr:to>
      <xdr:col>8</xdr:col>
      <xdr:colOff>533400</xdr:colOff>
      <xdr:row>261</xdr:row>
      <xdr:rowOff>285750</xdr:rowOff>
    </xdr:to>
    <xdr:grpSp>
      <xdr:nvGrpSpPr>
        <xdr:cNvPr id="708" name="Group 707"/>
        <xdr:cNvGrpSpPr/>
      </xdr:nvGrpSpPr>
      <xdr:grpSpPr>
        <a:xfrm>
          <a:off x="9394248" y="132664200"/>
          <a:ext cx="447675" cy="391391"/>
          <a:chOff x="9387095" y="99836080"/>
          <a:chExt cx="447675" cy="387627"/>
        </a:xfrm>
      </xdr:grpSpPr>
      <xdr:sp macro="" textlink="">
        <xdr:nvSpPr>
          <xdr:cNvPr id="1137" name="Oval 1136"/>
          <xdr:cNvSpPr/>
        </xdr:nvSpPr>
        <xdr:spPr>
          <a:xfrm>
            <a:off x="9387095" y="99836080"/>
            <a:ext cx="390525" cy="387627"/>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271</xdr:row>
      <xdr:rowOff>495300</xdr:rowOff>
    </xdr:from>
    <xdr:to>
      <xdr:col>8</xdr:col>
      <xdr:colOff>533400</xdr:colOff>
      <xdr:row>271</xdr:row>
      <xdr:rowOff>890999</xdr:rowOff>
    </xdr:to>
    <xdr:grpSp>
      <xdr:nvGrpSpPr>
        <xdr:cNvPr id="738" name="Group 737"/>
        <xdr:cNvGrpSpPr/>
      </xdr:nvGrpSpPr>
      <xdr:grpSpPr>
        <a:xfrm>
          <a:off x="9403773" y="140937095"/>
          <a:ext cx="438150" cy="395699"/>
          <a:chOff x="9396620" y="105916343"/>
          <a:chExt cx="438150" cy="395699"/>
        </a:xfrm>
      </xdr:grpSpPr>
      <xdr:sp macro="" textlink="">
        <xdr:nvSpPr>
          <xdr:cNvPr id="1141" name="Oval 1140"/>
          <xdr:cNvSpPr/>
        </xdr:nvSpPr>
        <xdr:spPr>
          <a:xfrm>
            <a:off x="9396620" y="105916343"/>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273</xdr:row>
      <xdr:rowOff>0</xdr:rowOff>
    </xdr:from>
    <xdr:to>
      <xdr:col>8</xdr:col>
      <xdr:colOff>533400</xdr:colOff>
      <xdr:row>273</xdr:row>
      <xdr:rowOff>390525</xdr:rowOff>
    </xdr:to>
    <xdr:grpSp>
      <xdr:nvGrpSpPr>
        <xdr:cNvPr id="739" name="Group 738"/>
        <xdr:cNvGrpSpPr/>
      </xdr:nvGrpSpPr>
      <xdr:grpSpPr>
        <a:xfrm>
          <a:off x="9403773" y="142216909"/>
          <a:ext cx="438150" cy="390525"/>
          <a:chOff x="9396620" y="107193522"/>
          <a:chExt cx="438150" cy="390525"/>
        </a:xfrm>
      </xdr:grpSpPr>
      <xdr:sp macro="" textlink="">
        <xdr:nvSpPr>
          <xdr:cNvPr id="1143" name="Oval 1142"/>
          <xdr:cNvSpPr/>
        </xdr:nvSpPr>
        <xdr:spPr>
          <a:xfrm>
            <a:off x="9396620" y="107193522"/>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275</xdr:row>
      <xdr:rowOff>495300</xdr:rowOff>
    </xdr:from>
    <xdr:to>
      <xdr:col>8</xdr:col>
      <xdr:colOff>533400</xdr:colOff>
      <xdr:row>275</xdr:row>
      <xdr:rowOff>890598</xdr:rowOff>
    </xdr:to>
    <xdr:grpSp>
      <xdr:nvGrpSpPr>
        <xdr:cNvPr id="743" name="Group 742"/>
        <xdr:cNvGrpSpPr/>
      </xdr:nvGrpSpPr>
      <xdr:grpSpPr>
        <a:xfrm>
          <a:off x="9403773" y="144348777"/>
          <a:ext cx="438150" cy="395298"/>
          <a:chOff x="9396620" y="108724148"/>
          <a:chExt cx="438150" cy="395298"/>
        </a:xfrm>
      </xdr:grpSpPr>
      <xdr:sp macro="" textlink="">
        <xdr:nvSpPr>
          <xdr:cNvPr id="1145" name="Oval 1144"/>
          <xdr:cNvSpPr/>
        </xdr:nvSpPr>
        <xdr:spPr>
          <a:xfrm>
            <a:off x="9396620" y="108724148"/>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277</xdr:row>
      <xdr:rowOff>0</xdr:rowOff>
    </xdr:from>
    <xdr:to>
      <xdr:col>8</xdr:col>
      <xdr:colOff>533400</xdr:colOff>
      <xdr:row>277</xdr:row>
      <xdr:rowOff>390525</xdr:rowOff>
    </xdr:to>
    <xdr:grpSp>
      <xdr:nvGrpSpPr>
        <xdr:cNvPr id="747" name="Group 746"/>
        <xdr:cNvGrpSpPr/>
      </xdr:nvGrpSpPr>
      <xdr:grpSpPr>
        <a:xfrm>
          <a:off x="9403773" y="146286682"/>
          <a:ext cx="438150" cy="390525"/>
          <a:chOff x="9396620" y="109984761"/>
          <a:chExt cx="438150" cy="390525"/>
        </a:xfrm>
      </xdr:grpSpPr>
      <xdr:sp macro="" textlink="">
        <xdr:nvSpPr>
          <xdr:cNvPr id="1147" name="Oval 1146"/>
          <xdr:cNvSpPr/>
        </xdr:nvSpPr>
        <xdr:spPr>
          <a:xfrm>
            <a:off x="9396620" y="109984761"/>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279</xdr:row>
      <xdr:rowOff>495300</xdr:rowOff>
    </xdr:from>
    <xdr:to>
      <xdr:col>8</xdr:col>
      <xdr:colOff>533400</xdr:colOff>
      <xdr:row>279</xdr:row>
      <xdr:rowOff>915495</xdr:rowOff>
    </xdr:to>
    <xdr:grpSp>
      <xdr:nvGrpSpPr>
        <xdr:cNvPr id="751" name="Group 750"/>
        <xdr:cNvGrpSpPr/>
      </xdr:nvGrpSpPr>
      <xdr:grpSpPr>
        <a:xfrm>
          <a:off x="9403773" y="149016027"/>
          <a:ext cx="438150" cy="420195"/>
          <a:chOff x="9396620" y="111523670"/>
          <a:chExt cx="438150" cy="420195"/>
        </a:xfrm>
      </xdr:grpSpPr>
      <xdr:sp macro="" textlink="">
        <xdr:nvSpPr>
          <xdr:cNvPr id="1149" name="Oval 1148"/>
          <xdr:cNvSpPr/>
        </xdr:nvSpPr>
        <xdr:spPr>
          <a:xfrm>
            <a:off x="9396620" y="111523670"/>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283</xdr:row>
      <xdr:rowOff>904875</xdr:rowOff>
    </xdr:from>
    <xdr:to>
      <xdr:col>8</xdr:col>
      <xdr:colOff>541683</xdr:colOff>
      <xdr:row>283</xdr:row>
      <xdr:rowOff>1295400</xdr:rowOff>
    </xdr:to>
    <xdr:grpSp>
      <xdr:nvGrpSpPr>
        <xdr:cNvPr id="759" name="Group 758"/>
        <xdr:cNvGrpSpPr/>
      </xdr:nvGrpSpPr>
      <xdr:grpSpPr>
        <a:xfrm>
          <a:off x="9403773" y="151685625"/>
          <a:ext cx="446433" cy="390525"/>
          <a:chOff x="9396620" y="114219245"/>
          <a:chExt cx="446433" cy="390525"/>
        </a:xfrm>
      </xdr:grpSpPr>
      <xdr:sp macro="" textlink="">
        <xdr:nvSpPr>
          <xdr:cNvPr id="1151" name="Oval 1150"/>
          <xdr:cNvSpPr/>
        </xdr:nvSpPr>
        <xdr:spPr>
          <a:xfrm>
            <a:off x="9396620" y="114219245"/>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285</xdr:row>
      <xdr:rowOff>123825</xdr:rowOff>
    </xdr:from>
    <xdr:to>
      <xdr:col>8</xdr:col>
      <xdr:colOff>541683</xdr:colOff>
      <xdr:row>285</xdr:row>
      <xdr:rowOff>514350</xdr:rowOff>
    </xdr:to>
    <xdr:grpSp>
      <xdr:nvGrpSpPr>
        <xdr:cNvPr id="768" name="Group 767"/>
        <xdr:cNvGrpSpPr/>
      </xdr:nvGrpSpPr>
      <xdr:grpSpPr>
        <a:xfrm>
          <a:off x="9403773" y="154714575"/>
          <a:ext cx="446433" cy="390525"/>
          <a:chOff x="9396620" y="115773890"/>
          <a:chExt cx="446433" cy="390525"/>
        </a:xfrm>
      </xdr:grpSpPr>
      <xdr:sp macro="" textlink="">
        <xdr:nvSpPr>
          <xdr:cNvPr id="1153" name="Oval 1152"/>
          <xdr:cNvSpPr/>
        </xdr:nvSpPr>
        <xdr:spPr>
          <a:xfrm>
            <a:off x="9396620" y="115773890"/>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287</xdr:row>
      <xdr:rowOff>476250</xdr:rowOff>
    </xdr:from>
    <xdr:to>
      <xdr:col>8</xdr:col>
      <xdr:colOff>541683</xdr:colOff>
      <xdr:row>287</xdr:row>
      <xdr:rowOff>866775</xdr:rowOff>
    </xdr:to>
    <xdr:grpSp>
      <xdr:nvGrpSpPr>
        <xdr:cNvPr id="775" name="Group 774"/>
        <xdr:cNvGrpSpPr/>
      </xdr:nvGrpSpPr>
      <xdr:grpSpPr>
        <a:xfrm>
          <a:off x="9403773" y="156331227"/>
          <a:ext cx="446433" cy="390525"/>
          <a:chOff x="9396620" y="117418402"/>
          <a:chExt cx="446433" cy="390525"/>
        </a:xfrm>
      </xdr:grpSpPr>
      <xdr:sp macro="" textlink="">
        <xdr:nvSpPr>
          <xdr:cNvPr id="1155" name="Oval 1154"/>
          <xdr:cNvSpPr/>
        </xdr:nvSpPr>
        <xdr:spPr>
          <a:xfrm>
            <a:off x="9396620" y="117418402"/>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293</xdr:row>
      <xdr:rowOff>504825</xdr:rowOff>
    </xdr:from>
    <xdr:to>
      <xdr:col>8</xdr:col>
      <xdr:colOff>533400</xdr:colOff>
      <xdr:row>293</xdr:row>
      <xdr:rowOff>895350</xdr:rowOff>
    </xdr:to>
    <xdr:grpSp>
      <xdr:nvGrpSpPr>
        <xdr:cNvPr id="783" name="Group 782"/>
        <xdr:cNvGrpSpPr/>
      </xdr:nvGrpSpPr>
      <xdr:grpSpPr>
        <a:xfrm>
          <a:off x="9403773" y="160992416"/>
          <a:ext cx="438150" cy="390525"/>
          <a:chOff x="9396620" y="120138825"/>
          <a:chExt cx="438150" cy="390525"/>
        </a:xfrm>
      </xdr:grpSpPr>
      <xdr:sp macro="" textlink="">
        <xdr:nvSpPr>
          <xdr:cNvPr id="1157" name="Oval 1156"/>
          <xdr:cNvSpPr/>
        </xdr:nvSpPr>
        <xdr:spPr>
          <a:xfrm>
            <a:off x="9396620" y="120138825"/>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295</xdr:row>
      <xdr:rowOff>504825</xdr:rowOff>
    </xdr:from>
    <xdr:to>
      <xdr:col>8</xdr:col>
      <xdr:colOff>533400</xdr:colOff>
      <xdr:row>295</xdr:row>
      <xdr:rowOff>895350</xdr:rowOff>
    </xdr:to>
    <xdr:grpSp>
      <xdr:nvGrpSpPr>
        <xdr:cNvPr id="792" name="Group 791"/>
        <xdr:cNvGrpSpPr/>
      </xdr:nvGrpSpPr>
      <xdr:grpSpPr>
        <a:xfrm>
          <a:off x="9403773" y="164724484"/>
          <a:ext cx="438150" cy="390525"/>
          <a:chOff x="9396620" y="122549064"/>
          <a:chExt cx="438150" cy="390525"/>
        </a:xfrm>
      </xdr:grpSpPr>
      <xdr:sp macro="" textlink="">
        <xdr:nvSpPr>
          <xdr:cNvPr id="1159" name="Oval 1158"/>
          <xdr:cNvSpPr/>
        </xdr:nvSpPr>
        <xdr:spPr>
          <a:xfrm>
            <a:off x="9396620" y="122549064"/>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269</xdr:row>
      <xdr:rowOff>485775</xdr:rowOff>
    </xdr:from>
    <xdr:to>
      <xdr:col>8</xdr:col>
      <xdr:colOff>533400</xdr:colOff>
      <xdr:row>269</xdr:row>
      <xdr:rowOff>876300</xdr:rowOff>
    </xdr:to>
    <xdr:grpSp>
      <xdr:nvGrpSpPr>
        <xdr:cNvPr id="723" name="Group 722"/>
        <xdr:cNvGrpSpPr/>
      </xdr:nvGrpSpPr>
      <xdr:grpSpPr>
        <a:xfrm>
          <a:off x="9403773" y="138251911"/>
          <a:ext cx="438150" cy="390525"/>
          <a:chOff x="9396620" y="104192318"/>
          <a:chExt cx="438150" cy="390525"/>
        </a:xfrm>
      </xdr:grpSpPr>
      <xdr:sp macro="" textlink="">
        <xdr:nvSpPr>
          <xdr:cNvPr id="1163" name="Oval 1162"/>
          <xdr:cNvSpPr/>
        </xdr:nvSpPr>
        <xdr:spPr>
          <a:xfrm>
            <a:off x="9396620" y="104192318"/>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306</xdr:row>
      <xdr:rowOff>438150</xdr:rowOff>
    </xdr:from>
    <xdr:to>
      <xdr:col>8</xdr:col>
      <xdr:colOff>504825</xdr:colOff>
      <xdr:row>306</xdr:row>
      <xdr:rowOff>828675</xdr:rowOff>
    </xdr:to>
    <xdr:grpSp>
      <xdr:nvGrpSpPr>
        <xdr:cNvPr id="807" name="Group 806"/>
        <xdr:cNvGrpSpPr/>
      </xdr:nvGrpSpPr>
      <xdr:grpSpPr>
        <a:xfrm>
          <a:off x="9375198" y="169463605"/>
          <a:ext cx="438150" cy="390525"/>
          <a:chOff x="9368045" y="127344280"/>
          <a:chExt cx="438150" cy="390525"/>
        </a:xfrm>
      </xdr:grpSpPr>
      <xdr:sp macro="" textlink="">
        <xdr:nvSpPr>
          <xdr:cNvPr id="1165" name="Oval 1164"/>
          <xdr:cNvSpPr/>
        </xdr:nvSpPr>
        <xdr:spPr>
          <a:xfrm>
            <a:off x="9368045" y="127344280"/>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313</xdr:row>
      <xdr:rowOff>438150</xdr:rowOff>
    </xdr:from>
    <xdr:to>
      <xdr:col>8</xdr:col>
      <xdr:colOff>514350</xdr:colOff>
      <xdr:row>313</xdr:row>
      <xdr:rowOff>828675</xdr:rowOff>
    </xdr:to>
    <xdr:grpSp>
      <xdr:nvGrpSpPr>
        <xdr:cNvPr id="816" name="Group 815"/>
        <xdr:cNvGrpSpPr/>
      </xdr:nvGrpSpPr>
      <xdr:grpSpPr>
        <a:xfrm>
          <a:off x="9375198" y="172615514"/>
          <a:ext cx="447675" cy="390525"/>
          <a:chOff x="9368045" y="130582780"/>
          <a:chExt cx="447675" cy="390525"/>
        </a:xfrm>
      </xdr:grpSpPr>
      <xdr:sp macro="" textlink="">
        <xdr:nvSpPr>
          <xdr:cNvPr id="1167" name="Oval 1166"/>
          <xdr:cNvSpPr/>
        </xdr:nvSpPr>
        <xdr:spPr>
          <a:xfrm>
            <a:off x="9368045" y="130582780"/>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319</xdr:row>
      <xdr:rowOff>438150</xdr:rowOff>
    </xdr:from>
    <xdr:to>
      <xdr:col>8</xdr:col>
      <xdr:colOff>504825</xdr:colOff>
      <xdr:row>319</xdr:row>
      <xdr:rowOff>828675</xdr:rowOff>
    </xdr:to>
    <xdr:grpSp>
      <xdr:nvGrpSpPr>
        <xdr:cNvPr id="823" name="Group 822"/>
        <xdr:cNvGrpSpPr/>
      </xdr:nvGrpSpPr>
      <xdr:grpSpPr>
        <a:xfrm>
          <a:off x="9375198" y="174953468"/>
          <a:ext cx="438150" cy="390525"/>
          <a:chOff x="9368045" y="132926759"/>
          <a:chExt cx="438150" cy="390525"/>
        </a:xfrm>
      </xdr:grpSpPr>
      <xdr:sp macro="" textlink="">
        <xdr:nvSpPr>
          <xdr:cNvPr id="1169" name="Oval 1168"/>
          <xdr:cNvSpPr/>
        </xdr:nvSpPr>
        <xdr:spPr>
          <a:xfrm>
            <a:off x="9368045" y="132926759"/>
            <a:ext cx="390525" cy="390525"/>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327</xdr:row>
      <xdr:rowOff>485776</xdr:rowOff>
    </xdr:from>
    <xdr:to>
      <xdr:col>8</xdr:col>
      <xdr:colOff>541683</xdr:colOff>
      <xdr:row>327</xdr:row>
      <xdr:rowOff>885826</xdr:rowOff>
    </xdr:to>
    <xdr:grpSp>
      <xdr:nvGrpSpPr>
        <xdr:cNvPr id="840" name="Group 839"/>
        <xdr:cNvGrpSpPr/>
      </xdr:nvGrpSpPr>
      <xdr:grpSpPr>
        <a:xfrm>
          <a:off x="9403773" y="178863049"/>
          <a:ext cx="446433" cy="400050"/>
          <a:chOff x="9396620" y="136892059"/>
          <a:chExt cx="446433" cy="400050"/>
        </a:xfrm>
      </xdr:grpSpPr>
      <xdr:sp macro="" textlink="">
        <xdr:nvSpPr>
          <xdr:cNvPr id="1171" name="Oval 1170"/>
          <xdr:cNvSpPr/>
        </xdr:nvSpPr>
        <xdr:spPr>
          <a:xfrm>
            <a:off x="9396620" y="136892059"/>
            <a:ext cx="390525" cy="400050"/>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320</xdr:row>
      <xdr:rowOff>133350</xdr:rowOff>
    </xdr:from>
    <xdr:to>
      <xdr:col>8</xdr:col>
      <xdr:colOff>541683</xdr:colOff>
      <xdr:row>321</xdr:row>
      <xdr:rowOff>295275</xdr:rowOff>
    </xdr:to>
    <xdr:grpSp>
      <xdr:nvGrpSpPr>
        <xdr:cNvPr id="831" name="Group 830"/>
        <xdr:cNvGrpSpPr/>
      </xdr:nvGrpSpPr>
      <xdr:grpSpPr>
        <a:xfrm>
          <a:off x="9403773" y="176302555"/>
          <a:ext cx="446433" cy="378402"/>
          <a:chOff x="9396620" y="134278480"/>
          <a:chExt cx="446433" cy="377273"/>
        </a:xfrm>
      </xdr:grpSpPr>
      <xdr:sp macro="" textlink="">
        <xdr:nvSpPr>
          <xdr:cNvPr id="1173" name="Oval 1172"/>
          <xdr:cNvSpPr/>
        </xdr:nvSpPr>
        <xdr:spPr>
          <a:xfrm>
            <a:off x="9396620" y="134278480"/>
            <a:ext cx="390525" cy="377273"/>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333</xdr:row>
      <xdr:rowOff>857250</xdr:rowOff>
    </xdr:from>
    <xdr:to>
      <xdr:col>8</xdr:col>
      <xdr:colOff>533400</xdr:colOff>
      <xdr:row>333</xdr:row>
      <xdr:rowOff>1219200</xdr:rowOff>
    </xdr:to>
    <xdr:grpSp>
      <xdr:nvGrpSpPr>
        <xdr:cNvPr id="844" name="Group 843"/>
        <xdr:cNvGrpSpPr/>
      </xdr:nvGrpSpPr>
      <xdr:grpSpPr>
        <a:xfrm>
          <a:off x="9403773" y="182602909"/>
          <a:ext cx="438150" cy="361950"/>
          <a:chOff x="9396620" y="140659402"/>
          <a:chExt cx="438150" cy="361950"/>
        </a:xfrm>
      </xdr:grpSpPr>
      <xdr:sp macro="" textlink="">
        <xdr:nvSpPr>
          <xdr:cNvPr id="1175" name="Oval 1174"/>
          <xdr:cNvSpPr/>
        </xdr:nvSpPr>
        <xdr:spPr>
          <a:xfrm>
            <a:off x="9396620" y="140659402"/>
            <a:ext cx="390525" cy="361950"/>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66675</xdr:colOff>
      <xdr:row>109</xdr:row>
      <xdr:rowOff>0</xdr:rowOff>
    </xdr:from>
    <xdr:to>
      <xdr:col>8</xdr:col>
      <xdr:colOff>457200</xdr:colOff>
      <xdr:row>109</xdr:row>
      <xdr:rowOff>0</xdr:rowOff>
    </xdr:to>
    <xdr:sp macro="" textlink="">
      <xdr:nvSpPr>
        <xdr:cNvPr id="1083" name="Oval 1082"/>
        <xdr:cNvSpPr/>
      </xdr:nvSpPr>
      <xdr:spPr>
        <a:xfrm>
          <a:off x="9991725" y="15259050"/>
          <a:ext cx="390525" cy="0"/>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clientData/>
  </xdr:twoCellAnchor>
  <xdr:twoCellAnchor>
    <xdr:from>
      <xdr:col>9</xdr:col>
      <xdr:colOff>66675</xdr:colOff>
      <xdr:row>232</xdr:row>
      <xdr:rowOff>54255</xdr:rowOff>
    </xdr:from>
    <xdr:to>
      <xdr:col>9</xdr:col>
      <xdr:colOff>504825</xdr:colOff>
      <xdr:row>232</xdr:row>
      <xdr:rowOff>530088</xdr:rowOff>
    </xdr:to>
    <xdr:grpSp>
      <xdr:nvGrpSpPr>
        <xdr:cNvPr id="630" name="Group 629"/>
        <xdr:cNvGrpSpPr/>
      </xdr:nvGrpSpPr>
      <xdr:grpSpPr>
        <a:xfrm>
          <a:off x="9998652" y="118034369"/>
          <a:ext cx="438150" cy="475833"/>
          <a:chOff x="9989240" y="87651125"/>
          <a:chExt cx="438150" cy="475833"/>
        </a:xfrm>
      </xdr:grpSpPr>
      <xdr:sp macro="" textlink="">
        <xdr:nvSpPr>
          <xdr:cNvPr id="350" name="Oval 349"/>
          <xdr:cNvSpPr/>
        </xdr:nvSpPr>
        <xdr:spPr>
          <a:xfrm>
            <a:off x="9989240" y="87700583"/>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57150</xdr:colOff>
      <xdr:row>232</xdr:row>
      <xdr:rowOff>54255</xdr:rowOff>
    </xdr:from>
    <xdr:to>
      <xdr:col>10</xdr:col>
      <xdr:colOff>504825</xdr:colOff>
      <xdr:row>232</xdr:row>
      <xdr:rowOff>530088</xdr:rowOff>
    </xdr:to>
    <xdr:grpSp>
      <xdr:nvGrpSpPr>
        <xdr:cNvPr id="632" name="Group 631"/>
        <xdr:cNvGrpSpPr/>
      </xdr:nvGrpSpPr>
      <xdr:grpSpPr>
        <a:xfrm>
          <a:off x="10612582" y="118034369"/>
          <a:ext cx="447675" cy="475833"/>
          <a:chOff x="10600911" y="87651125"/>
          <a:chExt cx="447675" cy="475833"/>
        </a:xfrm>
      </xdr:grpSpPr>
      <xdr:sp macro="" textlink="">
        <xdr:nvSpPr>
          <xdr:cNvPr id="351" name="Oval 350"/>
          <xdr:cNvSpPr/>
        </xdr:nvSpPr>
        <xdr:spPr>
          <a:xfrm>
            <a:off x="10600911" y="87700583"/>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57150</xdr:colOff>
      <xdr:row>232</xdr:row>
      <xdr:rowOff>54255</xdr:rowOff>
    </xdr:from>
    <xdr:to>
      <xdr:col>11</xdr:col>
      <xdr:colOff>504825</xdr:colOff>
      <xdr:row>232</xdr:row>
      <xdr:rowOff>530088</xdr:rowOff>
    </xdr:to>
    <xdr:grpSp>
      <xdr:nvGrpSpPr>
        <xdr:cNvPr id="635" name="Group 634"/>
        <xdr:cNvGrpSpPr/>
      </xdr:nvGrpSpPr>
      <xdr:grpSpPr>
        <a:xfrm>
          <a:off x="11149445" y="118034369"/>
          <a:ext cx="447675" cy="475833"/>
          <a:chOff x="11130998" y="87651125"/>
          <a:chExt cx="447675" cy="475833"/>
        </a:xfrm>
      </xdr:grpSpPr>
      <xdr:sp macro="" textlink="">
        <xdr:nvSpPr>
          <xdr:cNvPr id="353" name="Oval 352"/>
          <xdr:cNvSpPr/>
        </xdr:nvSpPr>
        <xdr:spPr>
          <a:xfrm>
            <a:off x="11130998" y="87700583"/>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4</xdr:col>
      <xdr:colOff>248479</xdr:colOff>
      <xdr:row>0</xdr:row>
      <xdr:rowOff>74544</xdr:rowOff>
    </xdr:from>
    <xdr:to>
      <xdr:col>4</xdr:col>
      <xdr:colOff>472109</xdr:colOff>
      <xdr:row>0</xdr:row>
      <xdr:rowOff>298174</xdr:rowOff>
    </xdr:to>
    <xdr:sp macro="" textlink="">
      <xdr:nvSpPr>
        <xdr:cNvPr id="647" name="Oval 646"/>
        <xdr:cNvSpPr/>
      </xdr:nvSpPr>
      <xdr:spPr>
        <a:xfrm>
          <a:off x="7065066" y="74544"/>
          <a:ext cx="223630" cy="223630"/>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clientData/>
  </xdr:twoCellAnchor>
  <xdr:twoCellAnchor>
    <xdr:from>
      <xdr:col>4</xdr:col>
      <xdr:colOff>248479</xdr:colOff>
      <xdr:row>1</xdr:row>
      <xdr:rowOff>49696</xdr:rowOff>
    </xdr:from>
    <xdr:to>
      <xdr:col>4</xdr:col>
      <xdr:colOff>488674</xdr:colOff>
      <xdr:row>1</xdr:row>
      <xdr:rowOff>261280</xdr:rowOff>
    </xdr:to>
    <xdr:sp macro="" textlink="">
      <xdr:nvSpPr>
        <xdr:cNvPr id="649" name="Oval 648"/>
        <xdr:cNvSpPr/>
      </xdr:nvSpPr>
      <xdr:spPr>
        <a:xfrm>
          <a:off x="7065066" y="372718"/>
          <a:ext cx="240195" cy="211584"/>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clientData/>
  </xdr:twoCellAnchor>
  <xdr:twoCellAnchor>
    <xdr:from>
      <xdr:col>4</xdr:col>
      <xdr:colOff>248478</xdr:colOff>
      <xdr:row>2</xdr:row>
      <xdr:rowOff>74542</xdr:rowOff>
    </xdr:from>
    <xdr:to>
      <xdr:col>4</xdr:col>
      <xdr:colOff>488673</xdr:colOff>
      <xdr:row>2</xdr:row>
      <xdr:rowOff>289891</xdr:rowOff>
    </xdr:to>
    <xdr:sp macro="" textlink="">
      <xdr:nvSpPr>
        <xdr:cNvPr id="652" name="Oval 651"/>
        <xdr:cNvSpPr/>
      </xdr:nvSpPr>
      <xdr:spPr>
        <a:xfrm>
          <a:off x="7065065" y="720585"/>
          <a:ext cx="240195" cy="215349"/>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clientData/>
  </xdr:twoCellAnchor>
  <xdr:twoCellAnchor>
    <xdr:from>
      <xdr:col>4</xdr:col>
      <xdr:colOff>256761</xdr:colOff>
      <xdr:row>3</xdr:row>
      <xdr:rowOff>66260</xdr:rowOff>
    </xdr:from>
    <xdr:to>
      <xdr:col>4</xdr:col>
      <xdr:colOff>488674</xdr:colOff>
      <xdr:row>3</xdr:row>
      <xdr:rowOff>273325</xdr:rowOff>
    </xdr:to>
    <xdr:sp macro="" textlink="">
      <xdr:nvSpPr>
        <xdr:cNvPr id="653" name="Oval 652"/>
        <xdr:cNvSpPr/>
      </xdr:nvSpPr>
      <xdr:spPr>
        <a:xfrm>
          <a:off x="7073348" y="1035325"/>
          <a:ext cx="231913" cy="20706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clientData/>
  </xdr:twoCellAnchor>
  <xdr:twoCellAnchor>
    <xdr:from>
      <xdr:col>10</xdr:col>
      <xdr:colOff>65432</xdr:colOff>
      <xdr:row>202</xdr:row>
      <xdr:rowOff>76200</xdr:rowOff>
    </xdr:from>
    <xdr:to>
      <xdr:col>10</xdr:col>
      <xdr:colOff>504825</xdr:colOff>
      <xdr:row>202</xdr:row>
      <xdr:rowOff>504825</xdr:rowOff>
    </xdr:to>
    <xdr:grpSp>
      <xdr:nvGrpSpPr>
        <xdr:cNvPr id="605" name="Group 604"/>
        <xdr:cNvGrpSpPr/>
      </xdr:nvGrpSpPr>
      <xdr:grpSpPr>
        <a:xfrm>
          <a:off x="10620864" y="106886086"/>
          <a:ext cx="439393" cy="428625"/>
          <a:chOff x="10609193" y="77733939"/>
          <a:chExt cx="439393" cy="428625"/>
        </a:xfrm>
      </xdr:grpSpPr>
      <xdr:sp macro="" textlink="">
        <xdr:nvSpPr>
          <xdr:cNvPr id="832" name="Oval 831"/>
          <xdr:cNvSpPr/>
        </xdr:nvSpPr>
        <xdr:spPr>
          <a:xfrm>
            <a:off x="10609193" y="77758074"/>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11</xdr:col>
      <xdr:colOff>65432</xdr:colOff>
      <xdr:row>202</xdr:row>
      <xdr:rowOff>85725</xdr:rowOff>
    </xdr:from>
    <xdr:to>
      <xdr:col>11</xdr:col>
      <xdr:colOff>504825</xdr:colOff>
      <xdr:row>202</xdr:row>
      <xdr:rowOff>514350</xdr:rowOff>
    </xdr:to>
    <xdr:grpSp>
      <xdr:nvGrpSpPr>
        <xdr:cNvPr id="606" name="Group 605"/>
        <xdr:cNvGrpSpPr/>
      </xdr:nvGrpSpPr>
      <xdr:grpSpPr>
        <a:xfrm>
          <a:off x="11157727" y="106895611"/>
          <a:ext cx="439393" cy="428625"/>
          <a:chOff x="11139280" y="77743464"/>
          <a:chExt cx="439393" cy="428625"/>
        </a:xfrm>
      </xdr:grpSpPr>
      <xdr:sp macro="" textlink="">
        <xdr:nvSpPr>
          <xdr:cNvPr id="833" name="Oval 832"/>
          <xdr:cNvSpPr/>
        </xdr:nvSpPr>
        <xdr:spPr>
          <a:xfrm>
            <a:off x="11139280" y="77758074"/>
            <a:ext cx="390525" cy="39052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74957</xdr:colOff>
      <xdr:row>203</xdr:row>
      <xdr:rowOff>76200</xdr:rowOff>
    </xdr:from>
    <xdr:to>
      <xdr:col>9</xdr:col>
      <xdr:colOff>514350</xdr:colOff>
      <xdr:row>203</xdr:row>
      <xdr:rowOff>504825</xdr:rowOff>
    </xdr:to>
    <xdr:grpSp>
      <xdr:nvGrpSpPr>
        <xdr:cNvPr id="611" name="Group 610"/>
        <xdr:cNvGrpSpPr/>
      </xdr:nvGrpSpPr>
      <xdr:grpSpPr>
        <a:xfrm>
          <a:off x="10006934" y="107518200"/>
          <a:ext cx="439393" cy="428625"/>
          <a:chOff x="9997522" y="78305439"/>
          <a:chExt cx="439393" cy="428625"/>
        </a:xfrm>
      </xdr:grpSpPr>
      <xdr:sp macro="" textlink="">
        <xdr:nvSpPr>
          <xdr:cNvPr id="836" name="Oval 835"/>
          <xdr:cNvSpPr/>
        </xdr:nvSpPr>
        <xdr:spPr>
          <a:xfrm>
            <a:off x="9997522" y="78329574"/>
            <a:ext cx="390525" cy="39052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10</xdr:col>
      <xdr:colOff>65432</xdr:colOff>
      <xdr:row>203</xdr:row>
      <xdr:rowOff>76200</xdr:rowOff>
    </xdr:from>
    <xdr:to>
      <xdr:col>10</xdr:col>
      <xdr:colOff>504825</xdr:colOff>
      <xdr:row>203</xdr:row>
      <xdr:rowOff>504825</xdr:rowOff>
    </xdr:to>
    <xdr:grpSp>
      <xdr:nvGrpSpPr>
        <xdr:cNvPr id="612" name="Group 611"/>
        <xdr:cNvGrpSpPr/>
      </xdr:nvGrpSpPr>
      <xdr:grpSpPr>
        <a:xfrm>
          <a:off x="10620864" y="107518200"/>
          <a:ext cx="439393" cy="428625"/>
          <a:chOff x="10609193" y="78305439"/>
          <a:chExt cx="439393" cy="428625"/>
        </a:xfrm>
      </xdr:grpSpPr>
      <xdr:sp macro="" textlink="">
        <xdr:nvSpPr>
          <xdr:cNvPr id="838" name="Oval 837"/>
          <xdr:cNvSpPr/>
        </xdr:nvSpPr>
        <xdr:spPr>
          <a:xfrm>
            <a:off x="10609193" y="78329574"/>
            <a:ext cx="390525" cy="390525"/>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grpSp>
    <xdr:clientData/>
  </xdr:twoCellAnchor>
  <xdr:twoCellAnchor>
    <xdr:from>
      <xdr:col>9</xdr:col>
      <xdr:colOff>60200</xdr:colOff>
      <xdr:row>271</xdr:row>
      <xdr:rowOff>495720</xdr:rowOff>
    </xdr:from>
    <xdr:to>
      <xdr:col>9</xdr:col>
      <xdr:colOff>485775</xdr:colOff>
      <xdr:row>271</xdr:row>
      <xdr:rowOff>880733</xdr:rowOff>
    </xdr:to>
    <xdr:grpSp>
      <xdr:nvGrpSpPr>
        <xdr:cNvPr id="735" name="Group 734"/>
        <xdr:cNvGrpSpPr/>
      </xdr:nvGrpSpPr>
      <xdr:grpSpPr>
        <a:xfrm>
          <a:off x="9992177" y="140937515"/>
          <a:ext cx="425575" cy="385013"/>
          <a:chOff x="9982765" y="105916763"/>
          <a:chExt cx="425575" cy="385013"/>
        </a:xfrm>
      </xdr:grpSpPr>
      <xdr:sp macro="" textlink="">
        <xdr:nvSpPr>
          <xdr:cNvPr id="914" name="Oval 913"/>
          <xdr:cNvSpPr/>
        </xdr:nvSpPr>
        <xdr:spPr>
          <a:xfrm>
            <a:off x="9982765" y="105930301"/>
            <a:ext cx="390525" cy="371475"/>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8</xdr:col>
      <xdr:colOff>95250</xdr:colOff>
      <xdr:row>296</xdr:row>
      <xdr:rowOff>133350</xdr:rowOff>
    </xdr:from>
    <xdr:to>
      <xdr:col>8</xdr:col>
      <xdr:colOff>542925</xdr:colOff>
      <xdr:row>297</xdr:row>
      <xdr:rowOff>295275</xdr:rowOff>
    </xdr:to>
    <xdr:grpSp>
      <xdr:nvGrpSpPr>
        <xdr:cNvPr id="799" name="Group 798"/>
        <xdr:cNvGrpSpPr/>
      </xdr:nvGrpSpPr>
      <xdr:grpSpPr>
        <a:xfrm>
          <a:off x="9403773" y="166335941"/>
          <a:ext cx="447675" cy="378402"/>
          <a:chOff x="9396620" y="124157133"/>
          <a:chExt cx="447675" cy="377272"/>
        </a:xfrm>
      </xdr:grpSpPr>
      <xdr:sp macro="" textlink="">
        <xdr:nvSpPr>
          <xdr:cNvPr id="1161" name="Oval 1160"/>
          <xdr:cNvSpPr/>
        </xdr:nvSpPr>
        <xdr:spPr>
          <a:xfrm>
            <a:off x="9396620" y="124157133"/>
            <a:ext cx="390525" cy="377272"/>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grpSp>
    <xdr:clientData/>
  </xdr:twoCellAnchor>
  <xdr:twoCellAnchor>
    <xdr:from>
      <xdr:col>4</xdr:col>
      <xdr:colOff>24848</xdr:colOff>
      <xdr:row>0</xdr:row>
      <xdr:rowOff>74544</xdr:rowOff>
    </xdr:from>
    <xdr:to>
      <xdr:col>4</xdr:col>
      <xdr:colOff>240196</xdr:colOff>
      <xdr:row>3</xdr:row>
      <xdr:rowOff>273327</xdr:rowOff>
    </xdr:to>
    <xdr:sp macro="" textlink="">
      <xdr:nvSpPr>
        <xdr:cNvPr id="849" name="Left Brace 848"/>
        <xdr:cNvSpPr/>
      </xdr:nvSpPr>
      <xdr:spPr>
        <a:xfrm>
          <a:off x="6841435" y="74544"/>
          <a:ext cx="215348" cy="1167848"/>
        </a:xfrm>
        <a:prstGeom prst="lef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t-EE" sz="1100"/>
        </a:p>
      </xdr:txBody>
    </xdr:sp>
    <xdr:clientData/>
  </xdr:twoCellAnchor>
  <mc:AlternateContent xmlns:mc="http://schemas.openxmlformats.org/markup-compatibility/2006">
    <mc:Choice xmlns:a14="http://schemas.microsoft.com/office/drawing/2010/main" Requires="a14">
      <xdr:twoCellAnchor editAs="oneCell">
        <xdr:from>
          <xdr:col>9</xdr:col>
          <xdr:colOff>161925</xdr:colOff>
          <xdr:row>236</xdr:row>
          <xdr:rowOff>85725</xdr:rowOff>
        </xdr:from>
        <xdr:to>
          <xdr:col>9</xdr:col>
          <xdr:colOff>504825</xdr:colOff>
          <xdr:row>236</xdr:row>
          <xdr:rowOff>485775</xdr:rowOff>
        </xdr:to>
        <xdr:sp macro="" textlink="">
          <xdr:nvSpPr>
            <xdr:cNvPr id="42331" name="Check Box 347" hidden="1">
              <a:extLst>
                <a:ext uri="{63B3BB69-23CF-44E3-9099-C40C66FF867C}">
                  <a14:compatExt spid="_x0000_s42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236</xdr:row>
          <xdr:rowOff>85725</xdr:rowOff>
        </xdr:from>
        <xdr:to>
          <xdr:col>10</xdr:col>
          <xdr:colOff>495300</xdr:colOff>
          <xdr:row>236</xdr:row>
          <xdr:rowOff>485775</xdr:rowOff>
        </xdr:to>
        <xdr:sp macro="" textlink="">
          <xdr:nvSpPr>
            <xdr:cNvPr id="42332" name="Check Box 348" hidden="1">
              <a:extLst>
                <a:ext uri="{63B3BB69-23CF-44E3-9099-C40C66FF867C}">
                  <a14:compatExt spid="_x0000_s42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236</xdr:row>
          <xdr:rowOff>95250</xdr:rowOff>
        </xdr:from>
        <xdr:to>
          <xdr:col>11</xdr:col>
          <xdr:colOff>495300</xdr:colOff>
          <xdr:row>236</xdr:row>
          <xdr:rowOff>485775</xdr:rowOff>
        </xdr:to>
        <xdr:sp macro="" textlink="">
          <xdr:nvSpPr>
            <xdr:cNvPr id="42333" name="Check Box 349" hidden="1">
              <a:extLst>
                <a:ext uri="{63B3BB69-23CF-44E3-9099-C40C66FF867C}">
                  <a14:compatExt spid="_x0000_s42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239</xdr:row>
          <xdr:rowOff>85725</xdr:rowOff>
        </xdr:from>
        <xdr:to>
          <xdr:col>9</xdr:col>
          <xdr:colOff>504825</xdr:colOff>
          <xdr:row>239</xdr:row>
          <xdr:rowOff>514350</xdr:rowOff>
        </xdr:to>
        <xdr:sp macro="" textlink="">
          <xdr:nvSpPr>
            <xdr:cNvPr id="42334" name="Check Box 350" hidden="1">
              <a:extLst>
                <a:ext uri="{63B3BB69-23CF-44E3-9099-C40C66FF867C}">
                  <a14:compatExt spid="_x0000_s42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239</xdr:row>
          <xdr:rowOff>85725</xdr:rowOff>
        </xdr:from>
        <xdr:to>
          <xdr:col>10</xdr:col>
          <xdr:colOff>495300</xdr:colOff>
          <xdr:row>239</xdr:row>
          <xdr:rowOff>514350</xdr:rowOff>
        </xdr:to>
        <xdr:sp macro="" textlink="">
          <xdr:nvSpPr>
            <xdr:cNvPr id="42335" name="Check Box 351" hidden="1">
              <a:extLst>
                <a:ext uri="{63B3BB69-23CF-44E3-9099-C40C66FF867C}">
                  <a14:compatExt spid="_x0000_s42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239</xdr:row>
          <xdr:rowOff>95250</xdr:rowOff>
        </xdr:from>
        <xdr:to>
          <xdr:col>11</xdr:col>
          <xdr:colOff>495300</xdr:colOff>
          <xdr:row>239</xdr:row>
          <xdr:rowOff>523875</xdr:rowOff>
        </xdr:to>
        <xdr:sp macro="" textlink="">
          <xdr:nvSpPr>
            <xdr:cNvPr id="42336" name="Check Box 352" hidden="1">
              <a:extLst>
                <a:ext uri="{63B3BB69-23CF-44E3-9099-C40C66FF867C}">
                  <a14:compatExt spid="_x0000_s42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59</xdr:row>
          <xdr:rowOff>76200</xdr:rowOff>
        </xdr:from>
        <xdr:to>
          <xdr:col>9</xdr:col>
          <xdr:colOff>523875</xdr:colOff>
          <xdr:row>59</xdr:row>
          <xdr:rowOff>676275</xdr:rowOff>
        </xdr:to>
        <xdr:sp macro="" textlink="">
          <xdr:nvSpPr>
            <xdr:cNvPr id="42427" name="Check Box 443" hidden="1">
              <a:extLst>
                <a:ext uri="{63B3BB69-23CF-44E3-9099-C40C66FF867C}">
                  <a14:compatExt spid="_x0000_s42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59</xdr:row>
          <xdr:rowOff>85725</xdr:rowOff>
        </xdr:from>
        <xdr:to>
          <xdr:col>10</xdr:col>
          <xdr:colOff>504825</xdr:colOff>
          <xdr:row>59</xdr:row>
          <xdr:rowOff>676275</xdr:rowOff>
        </xdr:to>
        <xdr:sp macro="" textlink="">
          <xdr:nvSpPr>
            <xdr:cNvPr id="42428" name="Check Box 444" hidden="1">
              <a:extLst>
                <a:ext uri="{63B3BB69-23CF-44E3-9099-C40C66FF867C}">
                  <a14:compatExt spid="_x0000_s42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59</xdr:row>
          <xdr:rowOff>85725</xdr:rowOff>
        </xdr:from>
        <xdr:to>
          <xdr:col>11</xdr:col>
          <xdr:colOff>504825</xdr:colOff>
          <xdr:row>59</xdr:row>
          <xdr:rowOff>676275</xdr:rowOff>
        </xdr:to>
        <xdr:sp macro="" textlink="">
          <xdr:nvSpPr>
            <xdr:cNvPr id="42429" name="Check Box 445" hidden="1">
              <a:extLst>
                <a:ext uri="{63B3BB69-23CF-44E3-9099-C40C66FF867C}">
                  <a14:compatExt spid="_x0000_s42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63</xdr:row>
          <xdr:rowOff>133350</xdr:rowOff>
        </xdr:from>
        <xdr:to>
          <xdr:col>9</xdr:col>
          <xdr:colOff>523875</xdr:colOff>
          <xdr:row>63</xdr:row>
          <xdr:rowOff>561975</xdr:rowOff>
        </xdr:to>
        <xdr:sp macro="" textlink="">
          <xdr:nvSpPr>
            <xdr:cNvPr id="42430" name="Check Box 446" hidden="1">
              <a:extLst>
                <a:ext uri="{63B3BB69-23CF-44E3-9099-C40C66FF867C}">
                  <a14:compatExt spid="_x0000_s42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63</xdr:row>
          <xdr:rowOff>133350</xdr:rowOff>
        </xdr:from>
        <xdr:to>
          <xdr:col>10</xdr:col>
          <xdr:colOff>504825</xdr:colOff>
          <xdr:row>63</xdr:row>
          <xdr:rowOff>561975</xdr:rowOff>
        </xdr:to>
        <xdr:sp macro="" textlink="">
          <xdr:nvSpPr>
            <xdr:cNvPr id="42431" name="Check Box 447" hidden="1">
              <a:extLst>
                <a:ext uri="{63B3BB69-23CF-44E3-9099-C40C66FF867C}">
                  <a14:compatExt spid="_x0000_s42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63</xdr:row>
          <xdr:rowOff>133350</xdr:rowOff>
        </xdr:from>
        <xdr:to>
          <xdr:col>11</xdr:col>
          <xdr:colOff>504825</xdr:colOff>
          <xdr:row>63</xdr:row>
          <xdr:rowOff>561975</xdr:rowOff>
        </xdr:to>
        <xdr:sp macro="" textlink="">
          <xdr:nvSpPr>
            <xdr:cNvPr id="42432" name="Check Box 448" hidden="1">
              <a:extLst>
                <a:ext uri="{63B3BB69-23CF-44E3-9099-C40C66FF867C}">
                  <a14:compatExt spid="_x0000_s42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60</xdr:row>
          <xdr:rowOff>66675</xdr:rowOff>
        </xdr:from>
        <xdr:to>
          <xdr:col>9</xdr:col>
          <xdr:colOff>523875</xdr:colOff>
          <xdr:row>60</xdr:row>
          <xdr:rowOff>676275</xdr:rowOff>
        </xdr:to>
        <xdr:sp macro="" textlink="">
          <xdr:nvSpPr>
            <xdr:cNvPr id="42433" name="Check Box 449" hidden="1">
              <a:extLst>
                <a:ext uri="{63B3BB69-23CF-44E3-9099-C40C66FF867C}">
                  <a14:compatExt spid="_x0000_s42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60</xdr:row>
          <xdr:rowOff>76200</xdr:rowOff>
        </xdr:from>
        <xdr:to>
          <xdr:col>10</xdr:col>
          <xdr:colOff>523875</xdr:colOff>
          <xdr:row>60</xdr:row>
          <xdr:rowOff>676275</xdr:rowOff>
        </xdr:to>
        <xdr:sp macro="" textlink="">
          <xdr:nvSpPr>
            <xdr:cNvPr id="42434" name="Check Box 450" hidden="1">
              <a:extLst>
                <a:ext uri="{63B3BB69-23CF-44E3-9099-C40C66FF867C}">
                  <a14:compatExt spid="_x0000_s42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60</xdr:row>
          <xdr:rowOff>76200</xdr:rowOff>
        </xdr:from>
        <xdr:to>
          <xdr:col>11</xdr:col>
          <xdr:colOff>504825</xdr:colOff>
          <xdr:row>60</xdr:row>
          <xdr:rowOff>676275</xdr:rowOff>
        </xdr:to>
        <xdr:sp macro="" textlink="">
          <xdr:nvSpPr>
            <xdr:cNvPr id="42435" name="Check Box 451" hidden="1">
              <a:extLst>
                <a:ext uri="{63B3BB69-23CF-44E3-9099-C40C66FF867C}">
                  <a14:compatExt spid="_x0000_s42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61</xdr:row>
          <xdr:rowOff>47625</xdr:rowOff>
        </xdr:from>
        <xdr:to>
          <xdr:col>9</xdr:col>
          <xdr:colOff>523875</xdr:colOff>
          <xdr:row>61</xdr:row>
          <xdr:rowOff>666750</xdr:rowOff>
        </xdr:to>
        <xdr:sp macro="" textlink="">
          <xdr:nvSpPr>
            <xdr:cNvPr id="42436" name="Check Box 452" hidden="1">
              <a:extLst>
                <a:ext uri="{63B3BB69-23CF-44E3-9099-C40C66FF867C}">
                  <a14:compatExt spid="_x0000_s42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61</xdr:row>
          <xdr:rowOff>47625</xdr:rowOff>
        </xdr:from>
        <xdr:to>
          <xdr:col>10</xdr:col>
          <xdr:colOff>504825</xdr:colOff>
          <xdr:row>61</xdr:row>
          <xdr:rowOff>666750</xdr:rowOff>
        </xdr:to>
        <xdr:sp macro="" textlink="">
          <xdr:nvSpPr>
            <xdr:cNvPr id="42437" name="Check Box 453" hidden="1">
              <a:extLst>
                <a:ext uri="{63B3BB69-23CF-44E3-9099-C40C66FF867C}">
                  <a14:compatExt spid="_x0000_s42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61</xdr:row>
          <xdr:rowOff>57150</xdr:rowOff>
        </xdr:from>
        <xdr:to>
          <xdr:col>11</xdr:col>
          <xdr:colOff>504825</xdr:colOff>
          <xdr:row>61</xdr:row>
          <xdr:rowOff>666750</xdr:rowOff>
        </xdr:to>
        <xdr:sp macro="" textlink="">
          <xdr:nvSpPr>
            <xdr:cNvPr id="42438" name="Check Box 454" hidden="1">
              <a:extLst>
                <a:ext uri="{63B3BB69-23CF-44E3-9099-C40C66FF867C}">
                  <a14:compatExt spid="_x0000_s42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62</xdr:row>
          <xdr:rowOff>142875</xdr:rowOff>
        </xdr:from>
        <xdr:to>
          <xdr:col>9</xdr:col>
          <xdr:colOff>523875</xdr:colOff>
          <xdr:row>62</xdr:row>
          <xdr:rowOff>571500</xdr:rowOff>
        </xdr:to>
        <xdr:sp macro="" textlink="">
          <xdr:nvSpPr>
            <xdr:cNvPr id="42439" name="Check Box 455" hidden="1">
              <a:extLst>
                <a:ext uri="{63B3BB69-23CF-44E3-9099-C40C66FF867C}">
                  <a14:compatExt spid="_x0000_s42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62</xdr:row>
          <xdr:rowOff>152400</xdr:rowOff>
        </xdr:from>
        <xdr:to>
          <xdr:col>10</xdr:col>
          <xdr:colOff>504825</xdr:colOff>
          <xdr:row>62</xdr:row>
          <xdr:rowOff>581025</xdr:rowOff>
        </xdr:to>
        <xdr:sp macro="" textlink="">
          <xdr:nvSpPr>
            <xdr:cNvPr id="42440" name="Check Box 456" hidden="1">
              <a:extLst>
                <a:ext uri="{63B3BB69-23CF-44E3-9099-C40C66FF867C}">
                  <a14:compatExt spid="_x0000_s42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62</xdr:row>
          <xdr:rowOff>152400</xdr:rowOff>
        </xdr:from>
        <xdr:to>
          <xdr:col>11</xdr:col>
          <xdr:colOff>504825</xdr:colOff>
          <xdr:row>62</xdr:row>
          <xdr:rowOff>581025</xdr:rowOff>
        </xdr:to>
        <xdr:sp macro="" textlink="">
          <xdr:nvSpPr>
            <xdr:cNvPr id="42441" name="Check Box 457" hidden="1">
              <a:extLst>
                <a:ext uri="{63B3BB69-23CF-44E3-9099-C40C66FF867C}">
                  <a14:compatExt spid="_x0000_s42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65</xdr:row>
          <xdr:rowOff>76200</xdr:rowOff>
        </xdr:from>
        <xdr:to>
          <xdr:col>9</xdr:col>
          <xdr:colOff>504825</xdr:colOff>
          <xdr:row>65</xdr:row>
          <xdr:rowOff>619125</xdr:rowOff>
        </xdr:to>
        <xdr:sp macro="" textlink="">
          <xdr:nvSpPr>
            <xdr:cNvPr id="42442" name="Check Box 458" hidden="1">
              <a:extLst>
                <a:ext uri="{63B3BB69-23CF-44E3-9099-C40C66FF867C}">
                  <a14:compatExt spid="_x0000_s42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65</xdr:row>
          <xdr:rowOff>76200</xdr:rowOff>
        </xdr:from>
        <xdr:to>
          <xdr:col>10</xdr:col>
          <xdr:colOff>504825</xdr:colOff>
          <xdr:row>65</xdr:row>
          <xdr:rowOff>619125</xdr:rowOff>
        </xdr:to>
        <xdr:sp macro="" textlink="">
          <xdr:nvSpPr>
            <xdr:cNvPr id="42443" name="Check Box 459" hidden="1">
              <a:extLst>
                <a:ext uri="{63B3BB69-23CF-44E3-9099-C40C66FF867C}">
                  <a14:compatExt spid="_x0000_s42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65</xdr:row>
          <xdr:rowOff>76200</xdr:rowOff>
        </xdr:from>
        <xdr:to>
          <xdr:col>11</xdr:col>
          <xdr:colOff>504825</xdr:colOff>
          <xdr:row>65</xdr:row>
          <xdr:rowOff>619125</xdr:rowOff>
        </xdr:to>
        <xdr:sp macro="" textlink="">
          <xdr:nvSpPr>
            <xdr:cNvPr id="42444" name="Check Box 460" hidden="1">
              <a:extLst>
                <a:ext uri="{63B3BB69-23CF-44E3-9099-C40C66FF867C}">
                  <a14:compatExt spid="_x0000_s42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66</xdr:row>
          <xdr:rowOff>133350</xdr:rowOff>
        </xdr:from>
        <xdr:to>
          <xdr:col>9</xdr:col>
          <xdr:colOff>523875</xdr:colOff>
          <xdr:row>66</xdr:row>
          <xdr:rowOff>561975</xdr:rowOff>
        </xdr:to>
        <xdr:sp macro="" textlink="">
          <xdr:nvSpPr>
            <xdr:cNvPr id="42445" name="Check Box 461" hidden="1">
              <a:extLst>
                <a:ext uri="{63B3BB69-23CF-44E3-9099-C40C66FF867C}">
                  <a14:compatExt spid="_x0000_s42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66</xdr:row>
          <xdr:rowOff>133350</xdr:rowOff>
        </xdr:from>
        <xdr:to>
          <xdr:col>10</xdr:col>
          <xdr:colOff>504825</xdr:colOff>
          <xdr:row>66</xdr:row>
          <xdr:rowOff>561975</xdr:rowOff>
        </xdr:to>
        <xdr:sp macro="" textlink="">
          <xdr:nvSpPr>
            <xdr:cNvPr id="42446" name="Check Box 462" hidden="1">
              <a:extLst>
                <a:ext uri="{63B3BB69-23CF-44E3-9099-C40C66FF867C}">
                  <a14:compatExt spid="_x0000_s42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66</xdr:row>
          <xdr:rowOff>142875</xdr:rowOff>
        </xdr:from>
        <xdr:to>
          <xdr:col>11</xdr:col>
          <xdr:colOff>523875</xdr:colOff>
          <xdr:row>66</xdr:row>
          <xdr:rowOff>571500</xdr:rowOff>
        </xdr:to>
        <xdr:sp macro="" textlink="">
          <xdr:nvSpPr>
            <xdr:cNvPr id="42447" name="Check Box 463" hidden="1">
              <a:extLst>
                <a:ext uri="{63B3BB69-23CF-44E3-9099-C40C66FF867C}">
                  <a14:compatExt spid="_x0000_s42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67</xdr:row>
          <xdr:rowOff>114300</xdr:rowOff>
        </xdr:from>
        <xdr:to>
          <xdr:col>9</xdr:col>
          <xdr:colOff>523875</xdr:colOff>
          <xdr:row>67</xdr:row>
          <xdr:rowOff>857250</xdr:rowOff>
        </xdr:to>
        <xdr:sp macro="" textlink="">
          <xdr:nvSpPr>
            <xdr:cNvPr id="42448" name="Check Box 464" hidden="1">
              <a:extLst>
                <a:ext uri="{63B3BB69-23CF-44E3-9099-C40C66FF867C}">
                  <a14:compatExt spid="_x0000_s42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67</xdr:row>
          <xdr:rowOff>123825</xdr:rowOff>
        </xdr:from>
        <xdr:to>
          <xdr:col>10</xdr:col>
          <xdr:colOff>504825</xdr:colOff>
          <xdr:row>67</xdr:row>
          <xdr:rowOff>857250</xdr:rowOff>
        </xdr:to>
        <xdr:sp macro="" textlink="">
          <xdr:nvSpPr>
            <xdr:cNvPr id="42449" name="Check Box 465" hidden="1">
              <a:extLst>
                <a:ext uri="{63B3BB69-23CF-44E3-9099-C40C66FF867C}">
                  <a14:compatExt spid="_x0000_s42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67</xdr:row>
          <xdr:rowOff>123825</xdr:rowOff>
        </xdr:from>
        <xdr:to>
          <xdr:col>11</xdr:col>
          <xdr:colOff>523875</xdr:colOff>
          <xdr:row>67</xdr:row>
          <xdr:rowOff>857250</xdr:rowOff>
        </xdr:to>
        <xdr:sp macro="" textlink="">
          <xdr:nvSpPr>
            <xdr:cNvPr id="42450" name="Check Box 466" hidden="1">
              <a:extLst>
                <a:ext uri="{63B3BB69-23CF-44E3-9099-C40C66FF867C}">
                  <a14:compatExt spid="_x0000_s42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72</xdr:row>
          <xdr:rowOff>95250</xdr:rowOff>
        </xdr:from>
        <xdr:to>
          <xdr:col>9</xdr:col>
          <xdr:colOff>514350</xdr:colOff>
          <xdr:row>72</xdr:row>
          <xdr:rowOff>571500</xdr:rowOff>
        </xdr:to>
        <xdr:sp macro="" textlink="">
          <xdr:nvSpPr>
            <xdr:cNvPr id="42451" name="Check Box 467" hidden="1">
              <a:extLst>
                <a:ext uri="{63B3BB69-23CF-44E3-9099-C40C66FF867C}">
                  <a14:compatExt spid="_x0000_s42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72</xdr:row>
          <xdr:rowOff>95250</xdr:rowOff>
        </xdr:from>
        <xdr:to>
          <xdr:col>10</xdr:col>
          <xdr:colOff>514350</xdr:colOff>
          <xdr:row>72</xdr:row>
          <xdr:rowOff>571500</xdr:rowOff>
        </xdr:to>
        <xdr:sp macro="" textlink="">
          <xdr:nvSpPr>
            <xdr:cNvPr id="42452" name="Check Box 468" hidden="1">
              <a:extLst>
                <a:ext uri="{63B3BB69-23CF-44E3-9099-C40C66FF867C}">
                  <a14:compatExt spid="_x0000_s42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72</xdr:row>
          <xdr:rowOff>104775</xdr:rowOff>
        </xdr:from>
        <xdr:to>
          <xdr:col>11</xdr:col>
          <xdr:colOff>514350</xdr:colOff>
          <xdr:row>72</xdr:row>
          <xdr:rowOff>571500</xdr:rowOff>
        </xdr:to>
        <xdr:sp macro="" textlink="">
          <xdr:nvSpPr>
            <xdr:cNvPr id="42453" name="Check Box 469" hidden="1">
              <a:extLst>
                <a:ext uri="{63B3BB69-23CF-44E3-9099-C40C66FF867C}">
                  <a14:compatExt spid="_x0000_s42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73</xdr:row>
          <xdr:rowOff>95250</xdr:rowOff>
        </xdr:from>
        <xdr:to>
          <xdr:col>9</xdr:col>
          <xdr:colOff>523875</xdr:colOff>
          <xdr:row>73</xdr:row>
          <xdr:rowOff>571500</xdr:rowOff>
        </xdr:to>
        <xdr:sp macro="" textlink="">
          <xdr:nvSpPr>
            <xdr:cNvPr id="42454" name="Check Box 470" hidden="1">
              <a:extLst>
                <a:ext uri="{63B3BB69-23CF-44E3-9099-C40C66FF867C}">
                  <a14:compatExt spid="_x0000_s42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73</xdr:row>
          <xdr:rowOff>95250</xdr:rowOff>
        </xdr:from>
        <xdr:to>
          <xdr:col>10</xdr:col>
          <xdr:colOff>514350</xdr:colOff>
          <xdr:row>73</xdr:row>
          <xdr:rowOff>571500</xdr:rowOff>
        </xdr:to>
        <xdr:sp macro="" textlink="">
          <xdr:nvSpPr>
            <xdr:cNvPr id="42455" name="Check Box 471" hidden="1">
              <a:extLst>
                <a:ext uri="{63B3BB69-23CF-44E3-9099-C40C66FF867C}">
                  <a14:compatExt spid="_x0000_s42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73</xdr:row>
          <xdr:rowOff>114300</xdr:rowOff>
        </xdr:from>
        <xdr:to>
          <xdr:col>11</xdr:col>
          <xdr:colOff>514350</xdr:colOff>
          <xdr:row>73</xdr:row>
          <xdr:rowOff>581025</xdr:rowOff>
        </xdr:to>
        <xdr:sp macro="" textlink="">
          <xdr:nvSpPr>
            <xdr:cNvPr id="42456" name="Check Box 472" hidden="1">
              <a:extLst>
                <a:ext uri="{63B3BB69-23CF-44E3-9099-C40C66FF867C}">
                  <a14:compatExt spid="_x0000_s42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74</xdr:row>
          <xdr:rowOff>95250</xdr:rowOff>
        </xdr:from>
        <xdr:to>
          <xdr:col>9</xdr:col>
          <xdr:colOff>523875</xdr:colOff>
          <xdr:row>74</xdr:row>
          <xdr:rowOff>571500</xdr:rowOff>
        </xdr:to>
        <xdr:sp macro="" textlink="">
          <xdr:nvSpPr>
            <xdr:cNvPr id="42457" name="Check Box 473" hidden="1">
              <a:extLst>
                <a:ext uri="{63B3BB69-23CF-44E3-9099-C40C66FF867C}">
                  <a14:compatExt spid="_x0000_s42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74</xdr:row>
          <xdr:rowOff>95250</xdr:rowOff>
        </xdr:from>
        <xdr:to>
          <xdr:col>10</xdr:col>
          <xdr:colOff>514350</xdr:colOff>
          <xdr:row>74</xdr:row>
          <xdr:rowOff>571500</xdr:rowOff>
        </xdr:to>
        <xdr:sp macro="" textlink="">
          <xdr:nvSpPr>
            <xdr:cNvPr id="42458" name="Check Box 474" hidden="1">
              <a:extLst>
                <a:ext uri="{63B3BB69-23CF-44E3-9099-C40C66FF867C}">
                  <a14:compatExt spid="_x0000_s42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74</xdr:row>
          <xdr:rowOff>104775</xdr:rowOff>
        </xdr:from>
        <xdr:to>
          <xdr:col>11</xdr:col>
          <xdr:colOff>523875</xdr:colOff>
          <xdr:row>74</xdr:row>
          <xdr:rowOff>581025</xdr:rowOff>
        </xdr:to>
        <xdr:sp macro="" textlink="">
          <xdr:nvSpPr>
            <xdr:cNvPr id="42459" name="Check Box 475" hidden="1">
              <a:extLst>
                <a:ext uri="{63B3BB69-23CF-44E3-9099-C40C66FF867C}">
                  <a14:compatExt spid="_x0000_s42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75</xdr:row>
          <xdr:rowOff>114300</xdr:rowOff>
        </xdr:from>
        <xdr:to>
          <xdr:col>9</xdr:col>
          <xdr:colOff>523875</xdr:colOff>
          <xdr:row>75</xdr:row>
          <xdr:rowOff>542925</xdr:rowOff>
        </xdr:to>
        <xdr:sp macro="" textlink="">
          <xdr:nvSpPr>
            <xdr:cNvPr id="42460" name="Check Box 476" hidden="1">
              <a:extLst>
                <a:ext uri="{63B3BB69-23CF-44E3-9099-C40C66FF867C}">
                  <a14:compatExt spid="_x0000_s42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75</xdr:row>
          <xdr:rowOff>114300</xdr:rowOff>
        </xdr:from>
        <xdr:to>
          <xdr:col>10</xdr:col>
          <xdr:colOff>523875</xdr:colOff>
          <xdr:row>75</xdr:row>
          <xdr:rowOff>542925</xdr:rowOff>
        </xdr:to>
        <xdr:sp macro="" textlink="">
          <xdr:nvSpPr>
            <xdr:cNvPr id="42461" name="Check Box 477" hidden="1">
              <a:extLst>
                <a:ext uri="{63B3BB69-23CF-44E3-9099-C40C66FF867C}">
                  <a14:compatExt spid="_x0000_s42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75</xdr:row>
          <xdr:rowOff>123825</xdr:rowOff>
        </xdr:from>
        <xdr:to>
          <xdr:col>11</xdr:col>
          <xdr:colOff>523875</xdr:colOff>
          <xdr:row>75</xdr:row>
          <xdr:rowOff>552450</xdr:rowOff>
        </xdr:to>
        <xdr:sp macro="" textlink="">
          <xdr:nvSpPr>
            <xdr:cNvPr id="42462" name="Check Box 478" hidden="1">
              <a:extLst>
                <a:ext uri="{63B3BB69-23CF-44E3-9099-C40C66FF867C}">
                  <a14:compatExt spid="_x0000_s42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76</xdr:row>
          <xdr:rowOff>114300</xdr:rowOff>
        </xdr:from>
        <xdr:to>
          <xdr:col>9</xdr:col>
          <xdr:colOff>523875</xdr:colOff>
          <xdr:row>76</xdr:row>
          <xdr:rowOff>542925</xdr:rowOff>
        </xdr:to>
        <xdr:sp macro="" textlink="">
          <xdr:nvSpPr>
            <xdr:cNvPr id="42463" name="Check Box 479" hidden="1">
              <a:extLst>
                <a:ext uri="{63B3BB69-23CF-44E3-9099-C40C66FF867C}">
                  <a14:compatExt spid="_x0000_s42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76</xdr:row>
          <xdr:rowOff>114300</xdr:rowOff>
        </xdr:from>
        <xdr:to>
          <xdr:col>10</xdr:col>
          <xdr:colOff>523875</xdr:colOff>
          <xdr:row>76</xdr:row>
          <xdr:rowOff>542925</xdr:rowOff>
        </xdr:to>
        <xdr:sp macro="" textlink="">
          <xdr:nvSpPr>
            <xdr:cNvPr id="42464" name="Check Box 480" hidden="1">
              <a:extLst>
                <a:ext uri="{63B3BB69-23CF-44E3-9099-C40C66FF867C}">
                  <a14:compatExt spid="_x0000_s42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76</xdr:row>
          <xdr:rowOff>114300</xdr:rowOff>
        </xdr:from>
        <xdr:to>
          <xdr:col>11</xdr:col>
          <xdr:colOff>523875</xdr:colOff>
          <xdr:row>76</xdr:row>
          <xdr:rowOff>542925</xdr:rowOff>
        </xdr:to>
        <xdr:sp macro="" textlink="">
          <xdr:nvSpPr>
            <xdr:cNvPr id="42465" name="Check Box 481" hidden="1">
              <a:extLst>
                <a:ext uri="{63B3BB69-23CF-44E3-9099-C40C66FF867C}">
                  <a14:compatExt spid="_x0000_s42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77</xdr:row>
          <xdr:rowOff>123825</xdr:rowOff>
        </xdr:from>
        <xdr:to>
          <xdr:col>9</xdr:col>
          <xdr:colOff>523875</xdr:colOff>
          <xdr:row>77</xdr:row>
          <xdr:rowOff>552450</xdr:rowOff>
        </xdr:to>
        <xdr:sp macro="" textlink="">
          <xdr:nvSpPr>
            <xdr:cNvPr id="42466" name="Check Box 482" hidden="1">
              <a:extLst>
                <a:ext uri="{63B3BB69-23CF-44E3-9099-C40C66FF867C}">
                  <a14:compatExt spid="_x0000_s42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77</xdr:row>
          <xdr:rowOff>123825</xdr:rowOff>
        </xdr:from>
        <xdr:to>
          <xdr:col>10</xdr:col>
          <xdr:colOff>504825</xdr:colOff>
          <xdr:row>77</xdr:row>
          <xdr:rowOff>552450</xdr:rowOff>
        </xdr:to>
        <xdr:sp macro="" textlink="">
          <xdr:nvSpPr>
            <xdr:cNvPr id="42467" name="Check Box 483" hidden="1">
              <a:extLst>
                <a:ext uri="{63B3BB69-23CF-44E3-9099-C40C66FF867C}">
                  <a14:compatExt spid="_x0000_s42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77</xdr:row>
          <xdr:rowOff>123825</xdr:rowOff>
        </xdr:from>
        <xdr:to>
          <xdr:col>11</xdr:col>
          <xdr:colOff>523875</xdr:colOff>
          <xdr:row>77</xdr:row>
          <xdr:rowOff>552450</xdr:rowOff>
        </xdr:to>
        <xdr:sp macro="" textlink="">
          <xdr:nvSpPr>
            <xdr:cNvPr id="42468" name="Check Box 484" hidden="1">
              <a:extLst>
                <a:ext uri="{63B3BB69-23CF-44E3-9099-C40C66FF867C}">
                  <a14:compatExt spid="_x0000_s42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78</xdr:row>
          <xdr:rowOff>114300</xdr:rowOff>
        </xdr:from>
        <xdr:to>
          <xdr:col>9</xdr:col>
          <xdr:colOff>523875</xdr:colOff>
          <xdr:row>78</xdr:row>
          <xdr:rowOff>542925</xdr:rowOff>
        </xdr:to>
        <xdr:sp macro="" textlink="">
          <xdr:nvSpPr>
            <xdr:cNvPr id="42469" name="Check Box 485" hidden="1">
              <a:extLst>
                <a:ext uri="{63B3BB69-23CF-44E3-9099-C40C66FF867C}">
                  <a14:compatExt spid="_x0000_s42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78</xdr:row>
          <xdr:rowOff>114300</xdr:rowOff>
        </xdr:from>
        <xdr:to>
          <xdr:col>10</xdr:col>
          <xdr:colOff>523875</xdr:colOff>
          <xdr:row>78</xdr:row>
          <xdr:rowOff>542925</xdr:rowOff>
        </xdr:to>
        <xdr:sp macro="" textlink="">
          <xdr:nvSpPr>
            <xdr:cNvPr id="42470" name="Check Box 486" hidden="1">
              <a:extLst>
                <a:ext uri="{63B3BB69-23CF-44E3-9099-C40C66FF867C}">
                  <a14:compatExt spid="_x0000_s42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78</xdr:row>
          <xdr:rowOff>114300</xdr:rowOff>
        </xdr:from>
        <xdr:to>
          <xdr:col>11</xdr:col>
          <xdr:colOff>504825</xdr:colOff>
          <xdr:row>78</xdr:row>
          <xdr:rowOff>542925</xdr:rowOff>
        </xdr:to>
        <xdr:sp macro="" textlink="">
          <xdr:nvSpPr>
            <xdr:cNvPr id="42471" name="Check Box 487" hidden="1">
              <a:extLst>
                <a:ext uri="{63B3BB69-23CF-44E3-9099-C40C66FF867C}">
                  <a14:compatExt spid="_x0000_s42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79</xdr:row>
          <xdr:rowOff>114300</xdr:rowOff>
        </xdr:from>
        <xdr:to>
          <xdr:col>9</xdr:col>
          <xdr:colOff>523875</xdr:colOff>
          <xdr:row>79</xdr:row>
          <xdr:rowOff>542925</xdr:rowOff>
        </xdr:to>
        <xdr:sp macro="" textlink="">
          <xdr:nvSpPr>
            <xdr:cNvPr id="42472" name="Check Box 488" hidden="1">
              <a:extLst>
                <a:ext uri="{63B3BB69-23CF-44E3-9099-C40C66FF867C}">
                  <a14:compatExt spid="_x0000_s42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79</xdr:row>
          <xdr:rowOff>114300</xdr:rowOff>
        </xdr:from>
        <xdr:to>
          <xdr:col>10</xdr:col>
          <xdr:colOff>523875</xdr:colOff>
          <xdr:row>79</xdr:row>
          <xdr:rowOff>542925</xdr:rowOff>
        </xdr:to>
        <xdr:sp macro="" textlink="">
          <xdr:nvSpPr>
            <xdr:cNvPr id="42473" name="Check Box 489" hidden="1">
              <a:extLst>
                <a:ext uri="{63B3BB69-23CF-44E3-9099-C40C66FF867C}">
                  <a14:compatExt spid="_x0000_s42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79</xdr:row>
          <xdr:rowOff>123825</xdr:rowOff>
        </xdr:from>
        <xdr:to>
          <xdr:col>11</xdr:col>
          <xdr:colOff>523875</xdr:colOff>
          <xdr:row>79</xdr:row>
          <xdr:rowOff>552450</xdr:rowOff>
        </xdr:to>
        <xdr:sp macro="" textlink="">
          <xdr:nvSpPr>
            <xdr:cNvPr id="42474" name="Check Box 490" hidden="1">
              <a:extLst>
                <a:ext uri="{63B3BB69-23CF-44E3-9099-C40C66FF867C}">
                  <a14:compatExt spid="_x0000_s42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80</xdr:row>
          <xdr:rowOff>114300</xdr:rowOff>
        </xdr:from>
        <xdr:to>
          <xdr:col>9</xdr:col>
          <xdr:colOff>523875</xdr:colOff>
          <xdr:row>80</xdr:row>
          <xdr:rowOff>542925</xdr:rowOff>
        </xdr:to>
        <xdr:sp macro="" textlink="">
          <xdr:nvSpPr>
            <xdr:cNvPr id="42475" name="Check Box 491" hidden="1">
              <a:extLst>
                <a:ext uri="{63B3BB69-23CF-44E3-9099-C40C66FF867C}">
                  <a14:compatExt spid="_x0000_s42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80</xdr:row>
          <xdr:rowOff>114300</xdr:rowOff>
        </xdr:from>
        <xdr:to>
          <xdr:col>10</xdr:col>
          <xdr:colOff>504825</xdr:colOff>
          <xdr:row>80</xdr:row>
          <xdr:rowOff>542925</xdr:rowOff>
        </xdr:to>
        <xdr:sp macro="" textlink="">
          <xdr:nvSpPr>
            <xdr:cNvPr id="42476" name="Check Box 492" hidden="1">
              <a:extLst>
                <a:ext uri="{63B3BB69-23CF-44E3-9099-C40C66FF867C}">
                  <a14:compatExt spid="_x0000_s42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80</xdr:row>
          <xdr:rowOff>123825</xdr:rowOff>
        </xdr:from>
        <xdr:to>
          <xdr:col>11</xdr:col>
          <xdr:colOff>523875</xdr:colOff>
          <xdr:row>80</xdr:row>
          <xdr:rowOff>552450</xdr:rowOff>
        </xdr:to>
        <xdr:sp macro="" textlink="">
          <xdr:nvSpPr>
            <xdr:cNvPr id="42477" name="Check Box 493" hidden="1">
              <a:extLst>
                <a:ext uri="{63B3BB69-23CF-44E3-9099-C40C66FF867C}">
                  <a14:compatExt spid="_x0000_s42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114300</xdr:rowOff>
        </xdr:from>
        <xdr:to>
          <xdr:col>9</xdr:col>
          <xdr:colOff>523875</xdr:colOff>
          <xdr:row>81</xdr:row>
          <xdr:rowOff>542925</xdr:rowOff>
        </xdr:to>
        <xdr:sp macro="" textlink="">
          <xdr:nvSpPr>
            <xdr:cNvPr id="42478" name="Check Box 494" hidden="1">
              <a:extLst>
                <a:ext uri="{63B3BB69-23CF-44E3-9099-C40C66FF867C}">
                  <a14:compatExt spid="_x0000_s42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81</xdr:row>
          <xdr:rowOff>114300</xdr:rowOff>
        </xdr:from>
        <xdr:to>
          <xdr:col>10</xdr:col>
          <xdr:colOff>504825</xdr:colOff>
          <xdr:row>81</xdr:row>
          <xdr:rowOff>542925</xdr:rowOff>
        </xdr:to>
        <xdr:sp macro="" textlink="">
          <xdr:nvSpPr>
            <xdr:cNvPr id="42479" name="Check Box 495" hidden="1">
              <a:extLst>
                <a:ext uri="{63B3BB69-23CF-44E3-9099-C40C66FF867C}">
                  <a14:compatExt spid="_x0000_s42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81</xdr:row>
          <xdr:rowOff>114300</xdr:rowOff>
        </xdr:from>
        <xdr:to>
          <xdr:col>11</xdr:col>
          <xdr:colOff>523875</xdr:colOff>
          <xdr:row>81</xdr:row>
          <xdr:rowOff>542925</xdr:rowOff>
        </xdr:to>
        <xdr:sp macro="" textlink="">
          <xdr:nvSpPr>
            <xdr:cNvPr id="42480" name="Check Box 496" hidden="1">
              <a:extLst>
                <a:ext uri="{63B3BB69-23CF-44E3-9099-C40C66FF867C}">
                  <a14:compatExt spid="_x0000_s42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114300</xdr:rowOff>
        </xdr:from>
        <xdr:to>
          <xdr:col>9</xdr:col>
          <xdr:colOff>523875</xdr:colOff>
          <xdr:row>82</xdr:row>
          <xdr:rowOff>542925</xdr:rowOff>
        </xdr:to>
        <xdr:sp macro="" textlink="">
          <xdr:nvSpPr>
            <xdr:cNvPr id="42481" name="Check Box 497" hidden="1">
              <a:extLst>
                <a:ext uri="{63B3BB69-23CF-44E3-9099-C40C66FF867C}">
                  <a14:compatExt spid="_x0000_s42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82</xdr:row>
          <xdr:rowOff>104775</xdr:rowOff>
        </xdr:from>
        <xdr:to>
          <xdr:col>10</xdr:col>
          <xdr:colOff>504825</xdr:colOff>
          <xdr:row>82</xdr:row>
          <xdr:rowOff>533400</xdr:rowOff>
        </xdr:to>
        <xdr:sp macro="" textlink="">
          <xdr:nvSpPr>
            <xdr:cNvPr id="42482" name="Check Box 498" hidden="1">
              <a:extLst>
                <a:ext uri="{63B3BB69-23CF-44E3-9099-C40C66FF867C}">
                  <a14:compatExt spid="_x0000_s42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82</xdr:row>
          <xdr:rowOff>114300</xdr:rowOff>
        </xdr:from>
        <xdr:to>
          <xdr:col>11</xdr:col>
          <xdr:colOff>523875</xdr:colOff>
          <xdr:row>82</xdr:row>
          <xdr:rowOff>542925</xdr:rowOff>
        </xdr:to>
        <xdr:sp macro="" textlink="">
          <xdr:nvSpPr>
            <xdr:cNvPr id="42483" name="Check Box 499" hidden="1">
              <a:extLst>
                <a:ext uri="{63B3BB69-23CF-44E3-9099-C40C66FF867C}">
                  <a14:compatExt spid="_x0000_s42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83</xdr:row>
          <xdr:rowOff>114300</xdr:rowOff>
        </xdr:from>
        <xdr:to>
          <xdr:col>9</xdr:col>
          <xdr:colOff>523875</xdr:colOff>
          <xdr:row>83</xdr:row>
          <xdr:rowOff>542925</xdr:rowOff>
        </xdr:to>
        <xdr:sp macro="" textlink="">
          <xdr:nvSpPr>
            <xdr:cNvPr id="42484" name="Check Box 500" hidden="1">
              <a:extLst>
                <a:ext uri="{63B3BB69-23CF-44E3-9099-C40C66FF867C}">
                  <a14:compatExt spid="_x0000_s42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83</xdr:row>
          <xdr:rowOff>114300</xdr:rowOff>
        </xdr:from>
        <xdr:to>
          <xdr:col>10</xdr:col>
          <xdr:colOff>504825</xdr:colOff>
          <xdr:row>83</xdr:row>
          <xdr:rowOff>542925</xdr:rowOff>
        </xdr:to>
        <xdr:sp macro="" textlink="">
          <xdr:nvSpPr>
            <xdr:cNvPr id="42485" name="Check Box 501" hidden="1">
              <a:extLst>
                <a:ext uri="{63B3BB69-23CF-44E3-9099-C40C66FF867C}">
                  <a14:compatExt spid="_x0000_s42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83</xdr:row>
          <xdr:rowOff>114300</xdr:rowOff>
        </xdr:from>
        <xdr:to>
          <xdr:col>11</xdr:col>
          <xdr:colOff>504825</xdr:colOff>
          <xdr:row>83</xdr:row>
          <xdr:rowOff>542925</xdr:rowOff>
        </xdr:to>
        <xdr:sp macro="" textlink="">
          <xdr:nvSpPr>
            <xdr:cNvPr id="42486" name="Check Box 502" hidden="1">
              <a:extLst>
                <a:ext uri="{63B3BB69-23CF-44E3-9099-C40C66FF867C}">
                  <a14:compatExt spid="_x0000_s42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90</xdr:row>
          <xdr:rowOff>114300</xdr:rowOff>
        </xdr:from>
        <xdr:to>
          <xdr:col>10</xdr:col>
          <xdr:colOff>504825</xdr:colOff>
          <xdr:row>90</xdr:row>
          <xdr:rowOff>571500</xdr:rowOff>
        </xdr:to>
        <xdr:sp macro="" textlink="">
          <xdr:nvSpPr>
            <xdr:cNvPr id="42487" name="Check Box 503" hidden="1">
              <a:extLst>
                <a:ext uri="{63B3BB69-23CF-44E3-9099-C40C66FF867C}">
                  <a14:compatExt spid="_x0000_s42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90</xdr:row>
          <xdr:rowOff>95250</xdr:rowOff>
        </xdr:from>
        <xdr:to>
          <xdr:col>9</xdr:col>
          <xdr:colOff>523875</xdr:colOff>
          <xdr:row>90</xdr:row>
          <xdr:rowOff>590550</xdr:rowOff>
        </xdr:to>
        <xdr:sp macro="" textlink="">
          <xdr:nvSpPr>
            <xdr:cNvPr id="42488" name="Check Box 504" hidden="1">
              <a:extLst>
                <a:ext uri="{63B3BB69-23CF-44E3-9099-C40C66FF867C}">
                  <a14:compatExt spid="_x0000_s42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91</xdr:row>
          <xdr:rowOff>57150</xdr:rowOff>
        </xdr:from>
        <xdr:to>
          <xdr:col>10</xdr:col>
          <xdr:colOff>504825</xdr:colOff>
          <xdr:row>92</xdr:row>
          <xdr:rowOff>628650</xdr:rowOff>
        </xdr:to>
        <xdr:sp macro="" textlink="">
          <xdr:nvSpPr>
            <xdr:cNvPr id="42490" name="Check Box 506" hidden="1">
              <a:extLst>
                <a:ext uri="{63B3BB69-23CF-44E3-9099-C40C66FF867C}">
                  <a14:compatExt spid="_x0000_s42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91</xdr:row>
          <xdr:rowOff>47625</xdr:rowOff>
        </xdr:from>
        <xdr:to>
          <xdr:col>9</xdr:col>
          <xdr:colOff>523875</xdr:colOff>
          <xdr:row>92</xdr:row>
          <xdr:rowOff>628650</xdr:rowOff>
        </xdr:to>
        <xdr:sp macro="" textlink="">
          <xdr:nvSpPr>
            <xdr:cNvPr id="42491" name="Check Box 507" hidden="1">
              <a:extLst>
                <a:ext uri="{63B3BB69-23CF-44E3-9099-C40C66FF867C}">
                  <a14:compatExt spid="_x0000_s42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93</xdr:row>
          <xdr:rowOff>95250</xdr:rowOff>
        </xdr:from>
        <xdr:to>
          <xdr:col>9</xdr:col>
          <xdr:colOff>523875</xdr:colOff>
          <xdr:row>94</xdr:row>
          <xdr:rowOff>447675</xdr:rowOff>
        </xdr:to>
        <xdr:sp macro="" textlink="">
          <xdr:nvSpPr>
            <xdr:cNvPr id="42492" name="Check Box 508" hidden="1">
              <a:extLst>
                <a:ext uri="{63B3BB69-23CF-44E3-9099-C40C66FF867C}">
                  <a14:compatExt spid="_x0000_s42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93</xdr:row>
          <xdr:rowOff>95250</xdr:rowOff>
        </xdr:from>
        <xdr:to>
          <xdr:col>10</xdr:col>
          <xdr:colOff>504825</xdr:colOff>
          <xdr:row>94</xdr:row>
          <xdr:rowOff>457200</xdr:rowOff>
        </xdr:to>
        <xdr:sp macro="" textlink="">
          <xdr:nvSpPr>
            <xdr:cNvPr id="42493" name="Check Box 509" hidden="1">
              <a:extLst>
                <a:ext uri="{63B3BB69-23CF-44E3-9099-C40C66FF867C}">
                  <a14:compatExt spid="_x0000_s42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93</xdr:row>
          <xdr:rowOff>104775</xdr:rowOff>
        </xdr:from>
        <xdr:to>
          <xdr:col>11</xdr:col>
          <xdr:colOff>495300</xdr:colOff>
          <xdr:row>94</xdr:row>
          <xdr:rowOff>466725</xdr:rowOff>
        </xdr:to>
        <xdr:sp macro="" textlink="">
          <xdr:nvSpPr>
            <xdr:cNvPr id="42494" name="Check Box 510" hidden="1">
              <a:extLst>
                <a:ext uri="{63B3BB69-23CF-44E3-9099-C40C66FF867C}">
                  <a14:compatExt spid="_x0000_s42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97</xdr:row>
          <xdr:rowOff>76200</xdr:rowOff>
        </xdr:from>
        <xdr:to>
          <xdr:col>9</xdr:col>
          <xdr:colOff>523875</xdr:colOff>
          <xdr:row>97</xdr:row>
          <xdr:rowOff>619125</xdr:rowOff>
        </xdr:to>
        <xdr:sp macro="" textlink="">
          <xdr:nvSpPr>
            <xdr:cNvPr id="42495" name="Check Box 511" hidden="1">
              <a:extLst>
                <a:ext uri="{63B3BB69-23CF-44E3-9099-C40C66FF867C}">
                  <a14:compatExt spid="_x0000_s42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97</xdr:row>
          <xdr:rowOff>76200</xdr:rowOff>
        </xdr:from>
        <xdr:to>
          <xdr:col>10</xdr:col>
          <xdr:colOff>523875</xdr:colOff>
          <xdr:row>97</xdr:row>
          <xdr:rowOff>619125</xdr:rowOff>
        </xdr:to>
        <xdr:sp macro="" textlink="">
          <xdr:nvSpPr>
            <xdr:cNvPr id="42496" name="Check Box 512" hidden="1">
              <a:extLst>
                <a:ext uri="{63B3BB69-23CF-44E3-9099-C40C66FF867C}">
                  <a14:compatExt spid="_x0000_s42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97</xdr:row>
          <xdr:rowOff>85725</xdr:rowOff>
        </xdr:from>
        <xdr:to>
          <xdr:col>11</xdr:col>
          <xdr:colOff>523875</xdr:colOff>
          <xdr:row>97</xdr:row>
          <xdr:rowOff>619125</xdr:rowOff>
        </xdr:to>
        <xdr:sp macro="" textlink="">
          <xdr:nvSpPr>
            <xdr:cNvPr id="42497" name="Check Box 513" hidden="1">
              <a:extLst>
                <a:ext uri="{63B3BB69-23CF-44E3-9099-C40C66FF867C}">
                  <a14:compatExt spid="_x0000_s42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90</xdr:row>
          <xdr:rowOff>95250</xdr:rowOff>
        </xdr:from>
        <xdr:to>
          <xdr:col>11</xdr:col>
          <xdr:colOff>504825</xdr:colOff>
          <xdr:row>90</xdr:row>
          <xdr:rowOff>590550</xdr:rowOff>
        </xdr:to>
        <xdr:sp macro="" textlink="">
          <xdr:nvSpPr>
            <xdr:cNvPr id="42498" name="Check Box 514" hidden="1">
              <a:extLst>
                <a:ext uri="{63B3BB69-23CF-44E3-9099-C40C66FF867C}">
                  <a14:compatExt spid="_x0000_s42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91</xdr:row>
          <xdr:rowOff>57150</xdr:rowOff>
        </xdr:from>
        <xdr:to>
          <xdr:col>11</xdr:col>
          <xdr:colOff>514350</xdr:colOff>
          <xdr:row>92</xdr:row>
          <xdr:rowOff>628650</xdr:rowOff>
        </xdr:to>
        <xdr:sp macro="" textlink="">
          <xdr:nvSpPr>
            <xdr:cNvPr id="42499" name="Check Box 515" hidden="1">
              <a:extLst>
                <a:ext uri="{63B3BB69-23CF-44E3-9099-C40C66FF867C}">
                  <a14:compatExt spid="_x0000_s42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102</xdr:row>
          <xdr:rowOff>85725</xdr:rowOff>
        </xdr:from>
        <xdr:to>
          <xdr:col>9</xdr:col>
          <xdr:colOff>514350</xdr:colOff>
          <xdr:row>103</xdr:row>
          <xdr:rowOff>1876425</xdr:rowOff>
        </xdr:to>
        <xdr:sp macro="" textlink="">
          <xdr:nvSpPr>
            <xdr:cNvPr id="42500" name="Check Box 516" hidden="1">
              <a:extLst>
                <a:ext uri="{63B3BB69-23CF-44E3-9099-C40C66FF867C}">
                  <a14:compatExt spid="_x0000_s42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102</xdr:row>
          <xdr:rowOff>95250</xdr:rowOff>
        </xdr:from>
        <xdr:to>
          <xdr:col>10</xdr:col>
          <xdr:colOff>504825</xdr:colOff>
          <xdr:row>103</xdr:row>
          <xdr:rowOff>1876425</xdr:rowOff>
        </xdr:to>
        <xdr:sp macro="" textlink="">
          <xdr:nvSpPr>
            <xdr:cNvPr id="42501" name="Check Box 517" hidden="1">
              <a:extLst>
                <a:ext uri="{63B3BB69-23CF-44E3-9099-C40C66FF867C}">
                  <a14:compatExt spid="_x0000_s42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102</xdr:row>
          <xdr:rowOff>95250</xdr:rowOff>
        </xdr:from>
        <xdr:to>
          <xdr:col>11</xdr:col>
          <xdr:colOff>514350</xdr:colOff>
          <xdr:row>103</xdr:row>
          <xdr:rowOff>1876425</xdr:rowOff>
        </xdr:to>
        <xdr:sp macro="" textlink="">
          <xdr:nvSpPr>
            <xdr:cNvPr id="42502" name="Check Box 518" hidden="1">
              <a:extLst>
                <a:ext uri="{63B3BB69-23CF-44E3-9099-C40C66FF867C}">
                  <a14:compatExt spid="_x0000_s42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105</xdr:row>
          <xdr:rowOff>76200</xdr:rowOff>
        </xdr:from>
        <xdr:to>
          <xdr:col>9</xdr:col>
          <xdr:colOff>514350</xdr:colOff>
          <xdr:row>105</xdr:row>
          <xdr:rowOff>933450</xdr:rowOff>
        </xdr:to>
        <xdr:sp macro="" textlink="">
          <xdr:nvSpPr>
            <xdr:cNvPr id="42503" name="Check Box 519" hidden="1">
              <a:extLst>
                <a:ext uri="{63B3BB69-23CF-44E3-9099-C40C66FF867C}">
                  <a14:compatExt spid="_x0000_s42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105</xdr:row>
          <xdr:rowOff>85725</xdr:rowOff>
        </xdr:from>
        <xdr:to>
          <xdr:col>10</xdr:col>
          <xdr:colOff>504825</xdr:colOff>
          <xdr:row>105</xdr:row>
          <xdr:rowOff>933450</xdr:rowOff>
        </xdr:to>
        <xdr:sp macro="" textlink="">
          <xdr:nvSpPr>
            <xdr:cNvPr id="42504" name="Check Box 520" hidden="1">
              <a:extLst>
                <a:ext uri="{63B3BB69-23CF-44E3-9099-C40C66FF867C}">
                  <a14:compatExt spid="_x0000_s42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105</xdr:row>
          <xdr:rowOff>85725</xdr:rowOff>
        </xdr:from>
        <xdr:to>
          <xdr:col>11</xdr:col>
          <xdr:colOff>514350</xdr:colOff>
          <xdr:row>105</xdr:row>
          <xdr:rowOff>933450</xdr:rowOff>
        </xdr:to>
        <xdr:sp macro="" textlink="">
          <xdr:nvSpPr>
            <xdr:cNvPr id="42505" name="Check Box 521" hidden="1">
              <a:extLst>
                <a:ext uri="{63B3BB69-23CF-44E3-9099-C40C66FF867C}">
                  <a14:compatExt spid="_x0000_s42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107</xdr:row>
          <xdr:rowOff>276225</xdr:rowOff>
        </xdr:from>
        <xdr:to>
          <xdr:col>9</xdr:col>
          <xdr:colOff>514350</xdr:colOff>
          <xdr:row>107</xdr:row>
          <xdr:rowOff>1514475</xdr:rowOff>
        </xdr:to>
        <xdr:sp macro="" textlink="">
          <xdr:nvSpPr>
            <xdr:cNvPr id="42506" name="Check Box 522" hidden="1">
              <a:extLst>
                <a:ext uri="{63B3BB69-23CF-44E3-9099-C40C66FF867C}">
                  <a14:compatExt spid="_x0000_s42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107</xdr:row>
          <xdr:rowOff>285750</xdr:rowOff>
        </xdr:from>
        <xdr:to>
          <xdr:col>10</xdr:col>
          <xdr:colOff>504825</xdr:colOff>
          <xdr:row>107</xdr:row>
          <xdr:rowOff>1514475</xdr:rowOff>
        </xdr:to>
        <xdr:sp macro="" textlink="">
          <xdr:nvSpPr>
            <xdr:cNvPr id="42507" name="Check Box 523" hidden="1">
              <a:extLst>
                <a:ext uri="{63B3BB69-23CF-44E3-9099-C40C66FF867C}">
                  <a14:compatExt spid="_x0000_s42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107</xdr:row>
          <xdr:rowOff>285750</xdr:rowOff>
        </xdr:from>
        <xdr:to>
          <xdr:col>11</xdr:col>
          <xdr:colOff>514350</xdr:colOff>
          <xdr:row>107</xdr:row>
          <xdr:rowOff>1514475</xdr:rowOff>
        </xdr:to>
        <xdr:sp macro="" textlink="">
          <xdr:nvSpPr>
            <xdr:cNvPr id="42508" name="Check Box 524" hidden="1">
              <a:extLst>
                <a:ext uri="{63B3BB69-23CF-44E3-9099-C40C66FF867C}">
                  <a14:compatExt spid="_x0000_s42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110</xdr:row>
          <xdr:rowOff>161925</xdr:rowOff>
        </xdr:from>
        <xdr:to>
          <xdr:col>9</xdr:col>
          <xdr:colOff>542925</xdr:colOff>
          <xdr:row>110</xdr:row>
          <xdr:rowOff>1123950</xdr:rowOff>
        </xdr:to>
        <xdr:sp macro="" textlink="">
          <xdr:nvSpPr>
            <xdr:cNvPr id="42509" name="Check Box 525" hidden="1">
              <a:extLst>
                <a:ext uri="{63B3BB69-23CF-44E3-9099-C40C66FF867C}">
                  <a14:compatExt spid="_x0000_s42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110</xdr:row>
          <xdr:rowOff>161925</xdr:rowOff>
        </xdr:from>
        <xdr:to>
          <xdr:col>10</xdr:col>
          <xdr:colOff>523875</xdr:colOff>
          <xdr:row>110</xdr:row>
          <xdr:rowOff>1123950</xdr:rowOff>
        </xdr:to>
        <xdr:sp macro="" textlink="">
          <xdr:nvSpPr>
            <xdr:cNvPr id="42510" name="Check Box 526" hidden="1">
              <a:extLst>
                <a:ext uri="{63B3BB69-23CF-44E3-9099-C40C66FF867C}">
                  <a14:compatExt spid="_x0000_s42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110</xdr:row>
          <xdr:rowOff>171450</xdr:rowOff>
        </xdr:from>
        <xdr:to>
          <xdr:col>11</xdr:col>
          <xdr:colOff>523875</xdr:colOff>
          <xdr:row>110</xdr:row>
          <xdr:rowOff>1123950</xdr:rowOff>
        </xdr:to>
        <xdr:sp macro="" textlink="">
          <xdr:nvSpPr>
            <xdr:cNvPr id="42511" name="Check Box 527" hidden="1">
              <a:extLst>
                <a:ext uri="{63B3BB69-23CF-44E3-9099-C40C66FF867C}">
                  <a14:compatExt spid="_x0000_s42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129</xdr:row>
          <xdr:rowOff>142875</xdr:rowOff>
        </xdr:from>
        <xdr:to>
          <xdr:col>9</xdr:col>
          <xdr:colOff>504825</xdr:colOff>
          <xdr:row>129</xdr:row>
          <xdr:rowOff>1143000</xdr:rowOff>
        </xdr:to>
        <xdr:sp macro="" textlink="">
          <xdr:nvSpPr>
            <xdr:cNvPr id="42512" name="Check Box 528" hidden="1">
              <a:extLst>
                <a:ext uri="{63B3BB69-23CF-44E3-9099-C40C66FF867C}">
                  <a14:compatExt spid="_x0000_s42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129</xdr:row>
          <xdr:rowOff>142875</xdr:rowOff>
        </xdr:from>
        <xdr:to>
          <xdr:col>10</xdr:col>
          <xdr:colOff>495300</xdr:colOff>
          <xdr:row>129</xdr:row>
          <xdr:rowOff>1143000</xdr:rowOff>
        </xdr:to>
        <xdr:sp macro="" textlink="">
          <xdr:nvSpPr>
            <xdr:cNvPr id="42513" name="Check Box 529" hidden="1">
              <a:extLst>
                <a:ext uri="{63B3BB69-23CF-44E3-9099-C40C66FF867C}">
                  <a14:compatExt spid="_x0000_s42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129</xdr:row>
          <xdr:rowOff>152400</xdr:rowOff>
        </xdr:from>
        <xdr:to>
          <xdr:col>11</xdr:col>
          <xdr:colOff>495300</xdr:colOff>
          <xdr:row>129</xdr:row>
          <xdr:rowOff>1143000</xdr:rowOff>
        </xdr:to>
        <xdr:sp macro="" textlink="">
          <xdr:nvSpPr>
            <xdr:cNvPr id="42514" name="Check Box 530" hidden="1">
              <a:extLst>
                <a:ext uri="{63B3BB69-23CF-44E3-9099-C40C66FF867C}">
                  <a14:compatExt spid="_x0000_s42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135</xdr:row>
          <xdr:rowOff>114300</xdr:rowOff>
        </xdr:from>
        <xdr:to>
          <xdr:col>9</xdr:col>
          <xdr:colOff>504825</xdr:colOff>
          <xdr:row>135</xdr:row>
          <xdr:rowOff>857250</xdr:rowOff>
        </xdr:to>
        <xdr:sp macro="" textlink="">
          <xdr:nvSpPr>
            <xdr:cNvPr id="42515" name="Check Box 531" hidden="1">
              <a:extLst>
                <a:ext uri="{63B3BB69-23CF-44E3-9099-C40C66FF867C}">
                  <a14:compatExt spid="_x0000_s42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135</xdr:row>
          <xdr:rowOff>114300</xdr:rowOff>
        </xdr:from>
        <xdr:to>
          <xdr:col>10</xdr:col>
          <xdr:colOff>495300</xdr:colOff>
          <xdr:row>135</xdr:row>
          <xdr:rowOff>857250</xdr:rowOff>
        </xdr:to>
        <xdr:sp macro="" textlink="">
          <xdr:nvSpPr>
            <xdr:cNvPr id="42516" name="Check Box 532" hidden="1">
              <a:extLst>
                <a:ext uri="{63B3BB69-23CF-44E3-9099-C40C66FF867C}">
                  <a14:compatExt spid="_x0000_s42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135</xdr:row>
          <xdr:rowOff>123825</xdr:rowOff>
        </xdr:from>
        <xdr:to>
          <xdr:col>11</xdr:col>
          <xdr:colOff>495300</xdr:colOff>
          <xdr:row>135</xdr:row>
          <xdr:rowOff>857250</xdr:rowOff>
        </xdr:to>
        <xdr:sp macro="" textlink="">
          <xdr:nvSpPr>
            <xdr:cNvPr id="42517" name="Check Box 533" hidden="1">
              <a:extLst>
                <a:ext uri="{63B3BB69-23CF-44E3-9099-C40C66FF867C}">
                  <a14:compatExt spid="_x0000_s42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141</xdr:row>
          <xdr:rowOff>114300</xdr:rowOff>
        </xdr:from>
        <xdr:to>
          <xdr:col>9</xdr:col>
          <xdr:colOff>504825</xdr:colOff>
          <xdr:row>141</xdr:row>
          <xdr:rowOff>476250</xdr:rowOff>
        </xdr:to>
        <xdr:sp macro="" textlink="">
          <xdr:nvSpPr>
            <xdr:cNvPr id="42518" name="Check Box 534" hidden="1">
              <a:extLst>
                <a:ext uri="{63B3BB69-23CF-44E3-9099-C40C66FF867C}">
                  <a14:compatExt spid="_x0000_s42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141</xdr:row>
          <xdr:rowOff>114300</xdr:rowOff>
        </xdr:from>
        <xdr:to>
          <xdr:col>10</xdr:col>
          <xdr:colOff>495300</xdr:colOff>
          <xdr:row>141</xdr:row>
          <xdr:rowOff>476250</xdr:rowOff>
        </xdr:to>
        <xdr:sp macro="" textlink="">
          <xdr:nvSpPr>
            <xdr:cNvPr id="42519" name="Check Box 535" hidden="1">
              <a:extLst>
                <a:ext uri="{63B3BB69-23CF-44E3-9099-C40C66FF867C}">
                  <a14:compatExt spid="_x0000_s42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141</xdr:row>
          <xdr:rowOff>123825</xdr:rowOff>
        </xdr:from>
        <xdr:to>
          <xdr:col>11</xdr:col>
          <xdr:colOff>495300</xdr:colOff>
          <xdr:row>141</xdr:row>
          <xdr:rowOff>457200</xdr:rowOff>
        </xdr:to>
        <xdr:sp macro="" textlink="">
          <xdr:nvSpPr>
            <xdr:cNvPr id="42520" name="Check Box 536" hidden="1">
              <a:extLst>
                <a:ext uri="{63B3BB69-23CF-44E3-9099-C40C66FF867C}">
                  <a14:compatExt spid="_x0000_s42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145</xdr:row>
          <xdr:rowOff>85725</xdr:rowOff>
        </xdr:from>
        <xdr:to>
          <xdr:col>9</xdr:col>
          <xdr:colOff>504825</xdr:colOff>
          <xdr:row>145</xdr:row>
          <xdr:rowOff>504825</xdr:rowOff>
        </xdr:to>
        <xdr:sp macro="" textlink="">
          <xdr:nvSpPr>
            <xdr:cNvPr id="42521" name="Check Box 537" hidden="1">
              <a:extLst>
                <a:ext uri="{63B3BB69-23CF-44E3-9099-C40C66FF867C}">
                  <a14:compatExt spid="_x0000_s42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145</xdr:row>
          <xdr:rowOff>123825</xdr:rowOff>
        </xdr:from>
        <xdr:to>
          <xdr:col>10</xdr:col>
          <xdr:colOff>495300</xdr:colOff>
          <xdr:row>145</xdr:row>
          <xdr:rowOff>476250</xdr:rowOff>
        </xdr:to>
        <xdr:sp macro="" textlink="">
          <xdr:nvSpPr>
            <xdr:cNvPr id="42522" name="Check Box 538" hidden="1">
              <a:extLst>
                <a:ext uri="{63B3BB69-23CF-44E3-9099-C40C66FF867C}">
                  <a14:compatExt spid="_x0000_s42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145</xdr:row>
          <xdr:rowOff>114300</xdr:rowOff>
        </xdr:from>
        <xdr:to>
          <xdr:col>11</xdr:col>
          <xdr:colOff>495300</xdr:colOff>
          <xdr:row>145</xdr:row>
          <xdr:rowOff>495300</xdr:rowOff>
        </xdr:to>
        <xdr:sp macro="" textlink="">
          <xdr:nvSpPr>
            <xdr:cNvPr id="42523" name="Check Box 539" hidden="1">
              <a:extLst>
                <a:ext uri="{63B3BB69-23CF-44E3-9099-C40C66FF867C}">
                  <a14:compatExt spid="_x0000_s42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146</xdr:row>
          <xdr:rowOff>114300</xdr:rowOff>
        </xdr:from>
        <xdr:to>
          <xdr:col>9</xdr:col>
          <xdr:colOff>495300</xdr:colOff>
          <xdr:row>146</xdr:row>
          <xdr:rowOff>485775</xdr:rowOff>
        </xdr:to>
        <xdr:sp macro="" textlink="">
          <xdr:nvSpPr>
            <xdr:cNvPr id="42524" name="Check Box 540" hidden="1">
              <a:extLst>
                <a:ext uri="{63B3BB69-23CF-44E3-9099-C40C66FF867C}">
                  <a14:compatExt spid="_x0000_s42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146</xdr:row>
          <xdr:rowOff>114300</xdr:rowOff>
        </xdr:from>
        <xdr:to>
          <xdr:col>10</xdr:col>
          <xdr:colOff>495300</xdr:colOff>
          <xdr:row>146</xdr:row>
          <xdr:rowOff>476250</xdr:rowOff>
        </xdr:to>
        <xdr:sp macro="" textlink="">
          <xdr:nvSpPr>
            <xdr:cNvPr id="42525" name="Check Box 541" hidden="1">
              <a:extLst>
                <a:ext uri="{63B3BB69-23CF-44E3-9099-C40C66FF867C}">
                  <a14:compatExt spid="_x0000_s42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146</xdr:row>
          <xdr:rowOff>114300</xdr:rowOff>
        </xdr:from>
        <xdr:to>
          <xdr:col>11</xdr:col>
          <xdr:colOff>495300</xdr:colOff>
          <xdr:row>146</xdr:row>
          <xdr:rowOff>485775</xdr:rowOff>
        </xdr:to>
        <xdr:sp macro="" textlink="">
          <xdr:nvSpPr>
            <xdr:cNvPr id="42526" name="Check Box 542" hidden="1">
              <a:extLst>
                <a:ext uri="{63B3BB69-23CF-44E3-9099-C40C66FF867C}">
                  <a14:compatExt spid="_x0000_s42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149</xdr:row>
          <xdr:rowOff>85725</xdr:rowOff>
        </xdr:from>
        <xdr:to>
          <xdr:col>9</xdr:col>
          <xdr:colOff>504825</xdr:colOff>
          <xdr:row>149</xdr:row>
          <xdr:rowOff>514350</xdr:rowOff>
        </xdr:to>
        <xdr:sp macro="" textlink="">
          <xdr:nvSpPr>
            <xdr:cNvPr id="42527" name="Check Box 543" hidden="1">
              <a:extLst>
                <a:ext uri="{63B3BB69-23CF-44E3-9099-C40C66FF867C}">
                  <a14:compatExt spid="_x0000_s42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149</xdr:row>
          <xdr:rowOff>85725</xdr:rowOff>
        </xdr:from>
        <xdr:to>
          <xdr:col>10</xdr:col>
          <xdr:colOff>504825</xdr:colOff>
          <xdr:row>149</xdr:row>
          <xdr:rowOff>514350</xdr:rowOff>
        </xdr:to>
        <xdr:sp macro="" textlink="">
          <xdr:nvSpPr>
            <xdr:cNvPr id="42528" name="Check Box 544" hidden="1">
              <a:extLst>
                <a:ext uri="{63B3BB69-23CF-44E3-9099-C40C66FF867C}">
                  <a14:compatExt spid="_x0000_s42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149</xdr:row>
          <xdr:rowOff>95250</xdr:rowOff>
        </xdr:from>
        <xdr:to>
          <xdr:col>11</xdr:col>
          <xdr:colOff>504825</xdr:colOff>
          <xdr:row>149</xdr:row>
          <xdr:rowOff>523875</xdr:rowOff>
        </xdr:to>
        <xdr:sp macro="" textlink="">
          <xdr:nvSpPr>
            <xdr:cNvPr id="42529" name="Check Box 545" hidden="1">
              <a:extLst>
                <a:ext uri="{63B3BB69-23CF-44E3-9099-C40C66FF867C}">
                  <a14:compatExt spid="_x0000_s42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153</xdr:row>
          <xdr:rowOff>9525</xdr:rowOff>
        </xdr:from>
        <xdr:to>
          <xdr:col>9</xdr:col>
          <xdr:colOff>523875</xdr:colOff>
          <xdr:row>155</xdr:row>
          <xdr:rowOff>2247900</xdr:rowOff>
        </xdr:to>
        <xdr:sp macro="" textlink="">
          <xdr:nvSpPr>
            <xdr:cNvPr id="42530" name="Check Box 546" hidden="1">
              <a:extLst>
                <a:ext uri="{63B3BB69-23CF-44E3-9099-C40C66FF867C}">
                  <a14:compatExt spid="_x0000_s42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153</xdr:row>
          <xdr:rowOff>19050</xdr:rowOff>
        </xdr:from>
        <xdr:to>
          <xdr:col>10</xdr:col>
          <xdr:colOff>514350</xdr:colOff>
          <xdr:row>155</xdr:row>
          <xdr:rowOff>2247900</xdr:rowOff>
        </xdr:to>
        <xdr:sp macro="" textlink="">
          <xdr:nvSpPr>
            <xdr:cNvPr id="42531" name="Check Box 547" hidden="1">
              <a:extLst>
                <a:ext uri="{63B3BB69-23CF-44E3-9099-C40C66FF867C}">
                  <a14:compatExt spid="_x0000_s42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153</xdr:row>
          <xdr:rowOff>19050</xdr:rowOff>
        </xdr:from>
        <xdr:to>
          <xdr:col>11</xdr:col>
          <xdr:colOff>523875</xdr:colOff>
          <xdr:row>155</xdr:row>
          <xdr:rowOff>2247900</xdr:rowOff>
        </xdr:to>
        <xdr:sp macro="" textlink="">
          <xdr:nvSpPr>
            <xdr:cNvPr id="42532" name="Check Box 548" hidden="1">
              <a:extLst>
                <a:ext uri="{63B3BB69-23CF-44E3-9099-C40C66FF867C}">
                  <a14:compatExt spid="_x0000_s42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212</xdr:row>
          <xdr:rowOff>352425</xdr:rowOff>
        </xdr:from>
        <xdr:to>
          <xdr:col>9</xdr:col>
          <xdr:colOff>504825</xdr:colOff>
          <xdr:row>212</xdr:row>
          <xdr:rowOff>914400</xdr:rowOff>
        </xdr:to>
        <xdr:sp macro="" textlink="">
          <xdr:nvSpPr>
            <xdr:cNvPr id="42533" name="Check Box 549" hidden="1">
              <a:extLst>
                <a:ext uri="{63B3BB69-23CF-44E3-9099-C40C66FF867C}">
                  <a14:compatExt spid="_x0000_s42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212</xdr:row>
          <xdr:rowOff>352425</xdr:rowOff>
        </xdr:from>
        <xdr:to>
          <xdr:col>10</xdr:col>
          <xdr:colOff>495300</xdr:colOff>
          <xdr:row>212</xdr:row>
          <xdr:rowOff>914400</xdr:rowOff>
        </xdr:to>
        <xdr:sp macro="" textlink="">
          <xdr:nvSpPr>
            <xdr:cNvPr id="42534" name="Check Box 550" hidden="1">
              <a:extLst>
                <a:ext uri="{63B3BB69-23CF-44E3-9099-C40C66FF867C}">
                  <a14:compatExt spid="_x0000_s42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212</xdr:row>
          <xdr:rowOff>361950</xdr:rowOff>
        </xdr:from>
        <xdr:to>
          <xdr:col>11</xdr:col>
          <xdr:colOff>495300</xdr:colOff>
          <xdr:row>212</xdr:row>
          <xdr:rowOff>914400</xdr:rowOff>
        </xdr:to>
        <xdr:sp macro="" textlink="">
          <xdr:nvSpPr>
            <xdr:cNvPr id="42535" name="Check Box 551" hidden="1">
              <a:extLst>
                <a:ext uri="{63B3BB69-23CF-44E3-9099-C40C66FF867C}">
                  <a14:compatExt spid="_x0000_s42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177</xdr:row>
          <xdr:rowOff>133350</xdr:rowOff>
        </xdr:from>
        <xdr:to>
          <xdr:col>9</xdr:col>
          <xdr:colOff>504825</xdr:colOff>
          <xdr:row>177</xdr:row>
          <xdr:rowOff>514350</xdr:rowOff>
        </xdr:to>
        <xdr:sp macro="" textlink="">
          <xdr:nvSpPr>
            <xdr:cNvPr id="42542" name="Check Box 558" hidden="1">
              <a:extLst>
                <a:ext uri="{63B3BB69-23CF-44E3-9099-C40C66FF867C}">
                  <a14:compatExt spid="_x0000_s42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177</xdr:row>
          <xdr:rowOff>123825</xdr:rowOff>
        </xdr:from>
        <xdr:to>
          <xdr:col>10</xdr:col>
          <xdr:colOff>495300</xdr:colOff>
          <xdr:row>177</xdr:row>
          <xdr:rowOff>495300</xdr:rowOff>
        </xdr:to>
        <xdr:sp macro="" textlink="">
          <xdr:nvSpPr>
            <xdr:cNvPr id="42543" name="Check Box 559" hidden="1">
              <a:extLst>
                <a:ext uri="{63B3BB69-23CF-44E3-9099-C40C66FF867C}">
                  <a14:compatExt spid="_x0000_s42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177</xdr:row>
          <xdr:rowOff>104775</xdr:rowOff>
        </xdr:from>
        <xdr:to>
          <xdr:col>11</xdr:col>
          <xdr:colOff>495300</xdr:colOff>
          <xdr:row>177</xdr:row>
          <xdr:rowOff>533400</xdr:rowOff>
        </xdr:to>
        <xdr:sp macro="" textlink="">
          <xdr:nvSpPr>
            <xdr:cNvPr id="42544" name="Check Box 560" hidden="1">
              <a:extLst>
                <a:ext uri="{63B3BB69-23CF-44E3-9099-C40C66FF867C}">
                  <a14:compatExt spid="_x0000_s42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178</xdr:row>
          <xdr:rowOff>123825</xdr:rowOff>
        </xdr:from>
        <xdr:to>
          <xdr:col>9</xdr:col>
          <xdr:colOff>504825</xdr:colOff>
          <xdr:row>178</xdr:row>
          <xdr:rowOff>466725</xdr:rowOff>
        </xdr:to>
        <xdr:sp macro="" textlink="">
          <xdr:nvSpPr>
            <xdr:cNvPr id="42545" name="Check Box 561" hidden="1">
              <a:extLst>
                <a:ext uri="{63B3BB69-23CF-44E3-9099-C40C66FF867C}">
                  <a14:compatExt spid="_x0000_s42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178</xdr:row>
          <xdr:rowOff>123825</xdr:rowOff>
        </xdr:from>
        <xdr:to>
          <xdr:col>10</xdr:col>
          <xdr:colOff>495300</xdr:colOff>
          <xdr:row>178</xdr:row>
          <xdr:rowOff>476250</xdr:rowOff>
        </xdr:to>
        <xdr:sp macro="" textlink="">
          <xdr:nvSpPr>
            <xdr:cNvPr id="42546" name="Check Box 562" hidden="1">
              <a:extLst>
                <a:ext uri="{63B3BB69-23CF-44E3-9099-C40C66FF867C}">
                  <a14:compatExt spid="_x0000_s42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178</xdr:row>
          <xdr:rowOff>114300</xdr:rowOff>
        </xdr:from>
        <xdr:to>
          <xdr:col>11</xdr:col>
          <xdr:colOff>495300</xdr:colOff>
          <xdr:row>178</xdr:row>
          <xdr:rowOff>495300</xdr:rowOff>
        </xdr:to>
        <xdr:sp macro="" textlink="">
          <xdr:nvSpPr>
            <xdr:cNvPr id="42547" name="Check Box 563" hidden="1">
              <a:extLst>
                <a:ext uri="{63B3BB69-23CF-44E3-9099-C40C66FF867C}">
                  <a14:compatExt spid="_x0000_s42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179</xdr:row>
          <xdr:rowOff>114300</xdr:rowOff>
        </xdr:from>
        <xdr:to>
          <xdr:col>9</xdr:col>
          <xdr:colOff>495300</xdr:colOff>
          <xdr:row>179</xdr:row>
          <xdr:rowOff>476250</xdr:rowOff>
        </xdr:to>
        <xdr:sp macro="" textlink="">
          <xdr:nvSpPr>
            <xdr:cNvPr id="42548" name="Check Box 564" hidden="1">
              <a:extLst>
                <a:ext uri="{63B3BB69-23CF-44E3-9099-C40C66FF867C}">
                  <a14:compatExt spid="_x0000_s42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179</xdr:row>
          <xdr:rowOff>123825</xdr:rowOff>
        </xdr:from>
        <xdr:to>
          <xdr:col>10</xdr:col>
          <xdr:colOff>495300</xdr:colOff>
          <xdr:row>179</xdr:row>
          <xdr:rowOff>476250</xdr:rowOff>
        </xdr:to>
        <xdr:sp macro="" textlink="">
          <xdr:nvSpPr>
            <xdr:cNvPr id="42549" name="Check Box 565" hidden="1">
              <a:extLst>
                <a:ext uri="{63B3BB69-23CF-44E3-9099-C40C66FF867C}">
                  <a14:compatExt spid="_x0000_s42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179</xdr:row>
          <xdr:rowOff>133350</xdr:rowOff>
        </xdr:from>
        <xdr:to>
          <xdr:col>11</xdr:col>
          <xdr:colOff>495300</xdr:colOff>
          <xdr:row>179</xdr:row>
          <xdr:rowOff>476250</xdr:rowOff>
        </xdr:to>
        <xdr:sp macro="" textlink="">
          <xdr:nvSpPr>
            <xdr:cNvPr id="42550" name="Check Box 566" hidden="1">
              <a:extLst>
                <a:ext uri="{63B3BB69-23CF-44E3-9099-C40C66FF867C}">
                  <a14:compatExt spid="_x0000_s42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180</xdr:row>
          <xdr:rowOff>133350</xdr:rowOff>
        </xdr:from>
        <xdr:to>
          <xdr:col>9</xdr:col>
          <xdr:colOff>495300</xdr:colOff>
          <xdr:row>180</xdr:row>
          <xdr:rowOff>457200</xdr:rowOff>
        </xdr:to>
        <xdr:sp macro="" textlink="">
          <xdr:nvSpPr>
            <xdr:cNvPr id="42551" name="Check Box 567" hidden="1">
              <a:extLst>
                <a:ext uri="{63B3BB69-23CF-44E3-9099-C40C66FF867C}">
                  <a14:compatExt spid="_x0000_s42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180</xdr:row>
          <xdr:rowOff>123825</xdr:rowOff>
        </xdr:from>
        <xdr:to>
          <xdr:col>10</xdr:col>
          <xdr:colOff>495300</xdr:colOff>
          <xdr:row>180</xdr:row>
          <xdr:rowOff>476250</xdr:rowOff>
        </xdr:to>
        <xdr:sp macro="" textlink="">
          <xdr:nvSpPr>
            <xdr:cNvPr id="42552" name="Check Box 568" hidden="1">
              <a:extLst>
                <a:ext uri="{63B3BB69-23CF-44E3-9099-C40C66FF867C}">
                  <a14:compatExt spid="_x0000_s42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180</xdr:row>
          <xdr:rowOff>123825</xdr:rowOff>
        </xdr:from>
        <xdr:to>
          <xdr:col>11</xdr:col>
          <xdr:colOff>495300</xdr:colOff>
          <xdr:row>180</xdr:row>
          <xdr:rowOff>476250</xdr:rowOff>
        </xdr:to>
        <xdr:sp macro="" textlink="">
          <xdr:nvSpPr>
            <xdr:cNvPr id="42553" name="Check Box 569" hidden="1">
              <a:extLst>
                <a:ext uri="{63B3BB69-23CF-44E3-9099-C40C66FF867C}">
                  <a14:compatExt spid="_x0000_s42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181</xdr:row>
          <xdr:rowOff>104775</xdr:rowOff>
        </xdr:from>
        <xdr:to>
          <xdr:col>9</xdr:col>
          <xdr:colOff>523875</xdr:colOff>
          <xdr:row>181</xdr:row>
          <xdr:rowOff>495300</xdr:rowOff>
        </xdr:to>
        <xdr:sp macro="" textlink="">
          <xdr:nvSpPr>
            <xdr:cNvPr id="42554" name="Check Box 570" hidden="1">
              <a:extLst>
                <a:ext uri="{63B3BB69-23CF-44E3-9099-C40C66FF867C}">
                  <a14:compatExt spid="_x0000_s42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181</xdr:row>
          <xdr:rowOff>114300</xdr:rowOff>
        </xdr:from>
        <xdr:to>
          <xdr:col>10</xdr:col>
          <xdr:colOff>495300</xdr:colOff>
          <xdr:row>181</xdr:row>
          <xdr:rowOff>504825</xdr:rowOff>
        </xdr:to>
        <xdr:sp macro="" textlink="">
          <xdr:nvSpPr>
            <xdr:cNvPr id="42555" name="Check Box 571" hidden="1">
              <a:extLst>
                <a:ext uri="{63B3BB69-23CF-44E3-9099-C40C66FF867C}">
                  <a14:compatExt spid="_x0000_s42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181</xdr:row>
          <xdr:rowOff>133350</xdr:rowOff>
        </xdr:from>
        <xdr:to>
          <xdr:col>11</xdr:col>
          <xdr:colOff>495300</xdr:colOff>
          <xdr:row>181</xdr:row>
          <xdr:rowOff>476250</xdr:rowOff>
        </xdr:to>
        <xdr:sp macro="" textlink="">
          <xdr:nvSpPr>
            <xdr:cNvPr id="42556" name="Check Box 572" hidden="1">
              <a:extLst>
                <a:ext uri="{63B3BB69-23CF-44E3-9099-C40C66FF867C}">
                  <a14:compatExt spid="_x0000_s42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182</xdr:row>
          <xdr:rowOff>95250</xdr:rowOff>
        </xdr:from>
        <xdr:to>
          <xdr:col>9</xdr:col>
          <xdr:colOff>504825</xdr:colOff>
          <xdr:row>182</xdr:row>
          <xdr:rowOff>523875</xdr:rowOff>
        </xdr:to>
        <xdr:sp macro="" textlink="">
          <xdr:nvSpPr>
            <xdr:cNvPr id="42557" name="Check Box 573" hidden="1">
              <a:extLst>
                <a:ext uri="{63B3BB69-23CF-44E3-9099-C40C66FF867C}">
                  <a14:compatExt spid="_x0000_s42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182</xdr:row>
          <xdr:rowOff>95250</xdr:rowOff>
        </xdr:from>
        <xdr:to>
          <xdr:col>10</xdr:col>
          <xdr:colOff>495300</xdr:colOff>
          <xdr:row>182</xdr:row>
          <xdr:rowOff>523875</xdr:rowOff>
        </xdr:to>
        <xdr:sp macro="" textlink="">
          <xdr:nvSpPr>
            <xdr:cNvPr id="42558" name="Check Box 574" hidden="1">
              <a:extLst>
                <a:ext uri="{63B3BB69-23CF-44E3-9099-C40C66FF867C}">
                  <a14:compatExt spid="_x0000_s42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182</xdr:row>
          <xdr:rowOff>104775</xdr:rowOff>
        </xdr:from>
        <xdr:to>
          <xdr:col>11</xdr:col>
          <xdr:colOff>495300</xdr:colOff>
          <xdr:row>182</xdr:row>
          <xdr:rowOff>533400</xdr:rowOff>
        </xdr:to>
        <xdr:sp macro="" textlink="">
          <xdr:nvSpPr>
            <xdr:cNvPr id="42559" name="Check Box 575" hidden="1">
              <a:extLst>
                <a:ext uri="{63B3BB69-23CF-44E3-9099-C40C66FF867C}">
                  <a14:compatExt spid="_x0000_s42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183</xdr:row>
          <xdr:rowOff>95250</xdr:rowOff>
        </xdr:from>
        <xdr:to>
          <xdr:col>9</xdr:col>
          <xdr:colOff>504825</xdr:colOff>
          <xdr:row>183</xdr:row>
          <xdr:rowOff>523875</xdr:rowOff>
        </xdr:to>
        <xdr:sp macro="" textlink="">
          <xdr:nvSpPr>
            <xdr:cNvPr id="42560" name="Check Box 576" hidden="1">
              <a:extLst>
                <a:ext uri="{63B3BB69-23CF-44E3-9099-C40C66FF867C}">
                  <a14:compatExt spid="_x0000_s42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183</xdr:row>
          <xdr:rowOff>95250</xdr:rowOff>
        </xdr:from>
        <xdr:to>
          <xdr:col>10</xdr:col>
          <xdr:colOff>495300</xdr:colOff>
          <xdr:row>183</xdr:row>
          <xdr:rowOff>523875</xdr:rowOff>
        </xdr:to>
        <xdr:sp macro="" textlink="">
          <xdr:nvSpPr>
            <xdr:cNvPr id="42561" name="Check Box 577" hidden="1">
              <a:extLst>
                <a:ext uri="{63B3BB69-23CF-44E3-9099-C40C66FF867C}">
                  <a14:compatExt spid="_x0000_s42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183</xdr:row>
          <xdr:rowOff>104775</xdr:rowOff>
        </xdr:from>
        <xdr:to>
          <xdr:col>11</xdr:col>
          <xdr:colOff>495300</xdr:colOff>
          <xdr:row>183</xdr:row>
          <xdr:rowOff>533400</xdr:rowOff>
        </xdr:to>
        <xdr:sp macro="" textlink="">
          <xdr:nvSpPr>
            <xdr:cNvPr id="42562" name="Check Box 578" hidden="1">
              <a:extLst>
                <a:ext uri="{63B3BB69-23CF-44E3-9099-C40C66FF867C}">
                  <a14:compatExt spid="_x0000_s42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184</xdr:row>
          <xdr:rowOff>95250</xdr:rowOff>
        </xdr:from>
        <xdr:to>
          <xdr:col>9</xdr:col>
          <xdr:colOff>504825</xdr:colOff>
          <xdr:row>184</xdr:row>
          <xdr:rowOff>523875</xdr:rowOff>
        </xdr:to>
        <xdr:sp macro="" textlink="">
          <xdr:nvSpPr>
            <xdr:cNvPr id="42563" name="Check Box 579" hidden="1">
              <a:extLst>
                <a:ext uri="{63B3BB69-23CF-44E3-9099-C40C66FF867C}">
                  <a14:compatExt spid="_x0000_s42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184</xdr:row>
          <xdr:rowOff>95250</xdr:rowOff>
        </xdr:from>
        <xdr:to>
          <xdr:col>10</xdr:col>
          <xdr:colOff>495300</xdr:colOff>
          <xdr:row>184</xdr:row>
          <xdr:rowOff>523875</xdr:rowOff>
        </xdr:to>
        <xdr:sp macro="" textlink="">
          <xdr:nvSpPr>
            <xdr:cNvPr id="42564" name="Check Box 580" hidden="1">
              <a:extLst>
                <a:ext uri="{63B3BB69-23CF-44E3-9099-C40C66FF867C}">
                  <a14:compatExt spid="_x0000_s42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184</xdr:row>
          <xdr:rowOff>104775</xdr:rowOff>
        </xdr:from>
        <xdr:to>
          <xdr:col>11</xdr:col>
          <xdr:colOff>495300</xdr:colOff>
          <xdr:row>184</xdr:row>
          <xdr:rowOff>533400</xdr:rowOff>
        </xdr:to>
        <xdr:sp macro="" textlink="">
          <xdr:nvSpPr>
            <xdr:cNvPr id="42565" name="Check Box 581" hidden="1">
              <a:extLst>
                <a:ext uri="{63B3BB69-23CF-44E3-9099-C40C66FF867C}">
                  <a14:compatExt spid="_x0000_s42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187</xdr:row>
          <xdr:rowOff>66675</xdr:rowOff>
        </xdr:from>
        <xdr:to>
          <xdr:col>9</xdr:col>
          <xdr:colOff>495300</xdr:colOff>
          <xdr:row>187</xdr:row>
          <xdr:rowOff>1390650</xdr:rowOff>
        </xdr:to>
        <xdr:sp macro="" textlink="">
          <xdr:nvSpPr>
            <xdr:cNvPr id="42566" name="Check Box 582" hidden="1">
              <a:extLst>
                <a:ext uri="{63B3BB69-23CF-44E3-9099-C40C66FF867C}">
                  <a14:compatExt spid="_x0000_s42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187</xdr:row>
          <xdr:rowOff>161925</xdr:rowOff>
        </xdr:from>
        <xdr:to>
          <xdr:col>10</xdr:col>
          <xdr:colOff>495300</xdr:colOff>
          <xdr:row>187</xdr:row>
          <xdr:rowOff>1333500</xdr:rowOff>
        </xdr:to>
        <xdr:sp macro="" textlink="">
          <xdr:nvSpPr>
            <xdr:cNvPr id="42567" name="Check Box 583" hidden="1">
              <a:extLst>
                <a:ext uri="{63B3BB69-23CF-44E3-9099-C40C66FF867C}">
                  <a14:compatExt spid="_x0000_s42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187</xdr:row>
          <xdr:rowOff>104775</xdr:rowOff>
        </xdr:from>
        <xdr:to>
          <xdr:col>11</xdr:col>
          <xdr:colOff>495300</xdr:colOff>
          <xdr:row>187</xdr:row>
          <xdr:rowOff>1381125</xdr:rowOff>
        </xdr:to>
        <xdr:sp macro="" textlink="">
          <xdr:nvSpPr>
            <xdr:cNvPr id="42568" name="Check Box 584" hidden="1">
              <a:extLst>
                <a:ext uri="{63B3BB69-23CF-44E3-9099-C40C66FF867C}">
                  <a14:compatExt spid="_x0000_s42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198</xdr:row>
          <xdr:rowOff>9525</xdr:rowOff>
        </xdr:from>
        <xdr:to>
          <xdr:col>9</xdr:col>
          <xdr:colOff>504825</xdr:colOff>
          <xdr:row>198</xdr:row>
          <xdr:rowOff>600075</xdr:rowOff>
        </xdr:to>
        <xdr:sp macro="" textlink="">
          <xdr:nvSpPr>
            <xdr:cNvPr id="42569" name="Check Box 585" hidden="1">
              <a:extLst>
                <a:ext uri="{63B3BB69-23CF-44E3-9099-C40C66FF867C}">
                  <a14:compatExt spid="_x0000_s42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198</xdr:row>
          <xdr:rowOff>9525</xdr:rowOff>
        </xdr:from>
        <xdr:to>
          <xdr:col>10</xdr:col>
          <xdr:colOff>495300</xdr:colOff>
          <xdr:row>198</xdr:row>
          <xdr:rowOff>600075</xdr:rowOff>
        </xdr:to>
        <xdr:sp macro="" textlink="">
          <xdr:nvSpPr>
            <xdr:cNvPr id="42570" name="Check Box 586" hidden="1">
              <a:extLst>
                <a:ext uri="{63B3BB69-23CF-44E3-9099-C40C66FF867C}">
                  <a14:compatExt spid="_x0000_s425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198</xdr:row>
          <xdr:rowOff>19050</xdr:rowOff>
        </xdr:from>
        <xdr:to>
          <xdr:col>11</xdr:col>
          <xdr:colOff>495300</xdr:colOff>
          <xdr:row>198</xdr:row>
          <xdr:rowOff>600075</xdr:rowOff>
        </xdr:to>
        <xdr:sp macro="" textlink="">
          <xdr:nvSpPr>
            <xdr:cNvPr id="42571" name="Check Box 587" hidden="1">
              <a:extLst>
                <a:ext uri="{63B3BB69-23CF-44E3-9099-C40C66FF867C}">
                  <a14:compatExt spid="_x0000_s42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199</xdr:row>
          <xdr:rowOff>57150</xdr:rowOff>
        </xdr:from>
        <xdr:to>
          <xdr:col>9</xdr:col>
          <xdr:colOff>514350</xdr:colOff>
          <xdr:row>199</xdr:row>
          <xdr:rowOff>552450</xdr:rowOff>
        </xdr:to>
        <xdr:sp macro="" textlink="">
          <xdr:nvSpPr>
            <xdr:cNvPr id="42572" name="Check Box 588" hidden="1">
              <a:extLst>
                <a:ext uri="{63B3BB69-23CF-44E3-9099-C40C66FF867C}">
                  <a14:compatExt spid="_x0000_s42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199</xdr:row>
          <xdr:rowOff>57150</xdr:rowOff>
        </xdr:from>
        <xdr:to>
          <xdr:col>10</xdr:col>
          <xdr:colOff>504825</xdr:colOff>
          <xdr:row>199</xdr:row>
          <xdr:rowOff>552450</xdr:rowOff>
        </xdr:to>
        <xdr:sp macro="" textlink="">
          <xdr:nvSpPr>
            <xdr:cNvPr id="42573" name="Check Box 589" hidden="1">
              <a:extLst>
                <a:ext uri="{63B3BB69-23CF-44E3-9099-C40C66FF867C}">
                  <a14:compatExt spid="_x0000_s42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199</xdr:row>
          <xdr:rowOff>66675</xdr:rowOff>
        </xdr:from>
        <xdr:to>
          <xdr:col>11</xdr:col>
          <xdr:colOff>504825</xdr:colOff>
          <xdr:row>199</xdr:row>
          <xdr:rowOff>552450</xdr:rowOff>
        </xdr:to>
        <xdr:sp macro="" textlink="">
          <xdr:nvSpPr>
            <xdr:cNvPr id="42574" name="Check Box 590" hidden="1">
              <a:extLst>
                <a:ext uri="{63B3BB69-23CF-44E3-9099-C40C66FF867C}">
                  <a14:compatExt spid="_x0000_s42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200</xdr:row>
          <xdr:rowOff>57150</xdr:rowOff>
        </xdr:from>
        <xdr:to>
          <xdr:col>9</xdr:col>
          <xdr:colOff>514350</xdr:colOff>
          <xdr:row>200</xdr:row>
          <xdr:rowOff>552450</xdr:rowOff>
        </xdr:to>
        <xdr:sp macro="" textlink="">
          <xdr:nvSpPr>
            <xdr:cNvPr id="42575" name="Check Box 591" hidden="1">
              <a:extLst>
                <a:ext uri="{63B3BB69-23CF-44E3-9099-C40C66FF867C}">
                  <a14:compatExt spid="_x0000_s42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200</xdr:row>
          <xdr:rowOff>57150</xdr:rowOff>
        </xdr:from>
        <xdr:to>
          <xdr:col>10</xdr:col>
          <xdr:colOff>504825</xdr:colOff>
          <xdr:row>200</xdr:row>
          <xdr:rowOff>552450</xdr:rowOff>
        </xdr:to>
        <xdr:sp macro="" textlink="">
          <xdr:nvSpPr>
            <xdr:cNvPr id="42576" name="Check Box 592" hidden="1">
              <a:extLst>
                <a:ext uri="{63B3BB69-23CF-44E3-9099-C40C66FF867C}">
                  <a14:compatExt spid="_x0000_s42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200</xdr:row>
          <xdr:rowOff>66675</xdr:rowOff>
        </xdr:from>
        <xdr:to>
          <xdr:col>11</xdr:col>
          <xdr:colOff>504825</xdr:colOff>
          <xdr:row>200</xdr:row>
          <xdr:rowOff>552450</xdr:rowOff>
        </xdr:to>
        <xdr:sp macro="" textlink="">
          <xdr:nvSpPr>
            <xdr:cNvPr id="42577" name="Check Box 593" hidden="1">
              <a:extLst>
                <a:ext uri="{63B3BB69-23CF-44E3-9099-C40C66FF867C}">
                  <a14:compatExt spid="_x0000_s42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201</xdr:row>
          <xdr:rowOff>76200</xdr:rowOff>
        </xdr:from>
        <xdr:to>
          <xdr:col>9</xdr:col>
          <xdr:colOff>514350</xdr:colOff>
          <xdr:row>201</xdr:row>
          <xdr:rowOff>504825</xdr:rowOff>
        </xdr:to>
        <xdr:sp macro="" textlink="">
          <xdr:nvSpPr>
            <xdr:cNvPr id="42578" name="Check Box 594" hidden="1">
              <a:extLst>
                <a:ext uri="{63B3BB69-23CF-44E3-9099-C40C66FF867C}">
                  <a14:compatExt spid="_x0000_s42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201</xdr:row>
          <xdr:rowOff>76200</xdr:rowOff>
        </xdr:from>
        <xdr:to>
          <xdr:col>10</xdr:col>
          <xdr:colOff>504825</xdr:colOff>
          <xdr:row>201</xdr:row>
          <xdr:rowOff>504825</xdr:rowOff>
        </xdr:to>
        <xdr:sp macro="" textlink="">
          <xdr:nvSpPr>
            <xdr:cNvPr id="42579" name="Check Box 595" hidden="1">
              <a:extLst>
                <a:ext uri="{63B3BB69-23CF-44E3-9099-C40C66FF867C}">
                  <a14:compatExt spid="_x0000_s42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201</xdr:row>
          <xdr:rowOff>85725</xdr:rowOff>
        </xdr:from>
        <xdr:to>
          <xdr:col>11</xdr:col>
          <xdr:colOff>504825</xdr:colOff>
          <xdr:row>201</xdr:row>
          <xdr:rowOff>514350</xdr:rowOff>
        </xdr:to>
        <xdr:sp macro="" textlink="">
          <xdr:nvSpPr>
            <xdr:cNvPr id="42580" name="Check Box 596" hidden="1">
              <a:extLst>
                <a:ext uri="{63B3BB69-23CF-44E3-9099-C40C66FF867C}">
                  <a14:compatExt spid="_x0000_s42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202</xdr:row>
          <xdr:rowOff>76200</xdr:rowOff>
        </xdr:from>
        <xdr:to>
          <xdr:col>9</xdr:col>
          <xdr:colOff>514350</xdr:colOff>
          <xdr:row>202</xdr:row>
          <xdr:rowOff>504825</xdr:rowOff>
        </xdr:to>
        <xdr:sp macro="" textlink="">
          <xdr:nvSpPr>
            <xdr:cNvPr id="42581" name="Check Box 597" hidden="1">
              <a:extLst>
                <a:ext uri="{63B3BB69-23CF-44E3-9099-C40C66FF867C}">
                  <a14:compatExt spid="_x0000_s42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202</xdr:row>
          <xdr:rowOff>76200</xdr:rowOff>
        </xdr:from>
        <xdr:to>
          <xdr:col>10</xdr:col>
          <xdr:colOff>504825</xdr:colOff>
          <xdr:row>202</xdr:row>
          <xdr:rowOff>504825</xdr:rowOff>
        </xdr:to>
        <xdr:sp macro="" textlink="">
          <xdr:nvSpPr>
            <xdr:cNvPr id="42582" name="Check Box 598" hidden="1">
              <a:extLst>
                <a:ext uri="{63B3BB69-23CF-44E3-9099-C40C66FF867C}">
                  <a14:compatExt spid="_x0000_s42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202</xdr:row>
          <xdr:rowOff>85725</xdr:rowOff>
        </xdr:from>
        <xdr:to>
          <xdr:col>11</xdr:col>
          <xdr:colOff>504825</xdr:colOff>
          <xdr:row>202</xdr:row>
          <xdr:rowOff>514350</xdr:rowOff>
        </xdr:to>
        <xdr:sp macro="" textlink="">
          <xdr:nvSpPr>
            <xdr:cNvPr id="42583" name="Check Box 599" hidden="1">
              <a:extLst>
                <a:ext uri="{63B3BB69-23CF-44E3-9099-C40C66FF867C}">
                  <a14:compatExt spid="_x0000_s42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203</xdr:row>
          <xdr:rowOff>76200</xdr:rowOff>
        </xdr:from>
        <xdr:to>
          <xdr:col>9</xdr:col>
          <xdr:colOff>514350</xdr:colOff>
          <xdr:row>203</xdr:row>
          <xdr:rowOff>504825</xdr:rowOff>
        </xdr:to>
        <xdr:sp macro="" textlink="">
          <xdr:nvSpPr>
            <xdr:cNvPr id="42584" name="Check Box 600" hidden="1">
              <a:extLst>
                <a:ext uri="{63B3BB69-23CF-44E3-9099-C40C66FF867C}">
                  <a14:compatExt spid="_x0000_s42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203</xdr:row>
          <xdr:rowOff>76200</xdr:rowOff>
        </xdr:from>
        <xdr:to>
          <xdr:col>10</xdr:col>
          <xdr:colOff>504825</xdr:colOff>
          <xdr:row>203</xdr:row>
          <xdr:rowOff>504825</xdr:rowOff>
        </xdr:to>
        <xdr:sp macro="" textlink="">
          <xdr:nvSpPr>
            <xdr:cNvPr id="42585" name="Check Box 601" hidden="1">
              <a:extLst>
                <a:ext uri="{63B3BB69-23CF-44E3-9099-C40C66FF867C}">
                  <a14:compatExt spid="_x0000_s42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203</xdr:row>
          <xdr:rowOff>85725</xdr:rowOff>
        </xdr:from>
        <xdr:to>
          <xdr:col>11</xdr:col>
          <xdr:colOff>504825</xdr:colOff>
          <xdr:row>203</xdr:row>
          <xdr:rowOff>514350</xdr:rowOff>
        </xdr:to>
        <xdr:sp macro="" textlink="">
          <xdr:nvSpPr>
            <xdr:cNvPr id="42586" name="Check Box 602" hidden="1">
              <a:extLst>
                <a:ext uri="{63B3BB69-23CF-44E3-9099-C40C66FF867C}">
                  <a14:compatExt spid="_x0000_s42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244</xdr:row>
          <xdr:rowOff>95250</xdr:rowOff>
        </xdr:from>
        <xdr:to>
          <xdr:col>9</xdr:col>
          <xdr:colOff>523875</xdr:colOff>
          <xdr:row>244</xdr:row>
          <xdr:rowOff>504825</xdr:rowOff>
        </xdr:to>
        <xdr:sp macro="" textlink="">
          <xdr:nvSpPr>
            <xdr:cNvPr id="42596" name="Check Box 612" hidden="1">
              <a:extLst>
                <a:ext uri="{63B3BB69-23CF-44E3-9099-C40C66FF867C}">
                  <a14:compatExt spid="_x0000_s42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244</xdr:row>
          <xdr:rowOff>95250</xdr:rowOff>
        </xdr:from>
        <xdr:to>
          <xdr:col>10</xdr:col>
          <xdr:colOff>514350</xdr:colOff>
          <xdr:row>244</xdr:row>
          <xdr:rowOff>504825</xdr:rowOff>
        </xdr:to>
        <xdr:sp macro="" textlink="">
          <xdr:nvSpPr>
            <xdr:cNvPr id="42597" name="Check Box 613" hidden="1">
              <a:extLst>
                <a:ext uri="{63B3BB69-23CF-44E3-9099-C40C66FF867C}">
                  <a14:compatExt spid="_x0000_s42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244</xdr:row>
          <xdr:rowOff>104775</xdr:rowOff>
        </xdr:from>
        <xdr:to>
          <xdr:col>11</xdr:col>
          <xdr:colOff>514350</xdr:colOff>
          <xdr:row>244</xdr:row>
          <xdr:rowOff>504825</xdr:rowOff>
        </xdr:to>
        <xdr:sp macro="" textlink="">
          <xdr:nvSpPr>
            <xdr:cNvPr id="42598" name="Check Box 614" hidden="1">
              <a:extLst>
                <a:ext uri="{63B3BB69-23CF-44E3-9099-C40C66FF867C}">
                  <a14:compatExt spid="_x0000_s42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246</xdr:row>
          <xdr:rowOff>38100</xdr:rowOff>
        </xdr:from>
        <xdr:to>
          <xdr:col>9</xdr:col>
          <xdr:colOff>504825</xdr:colOff>
          <xdr:row>246</xdr:row>
          <xdr:rowOff>495300</xdr:rowOff>
        </xdr:to>
        <xdr:sp macro="" textlink="">
          <xdr:nvSpPr>
            <xdr:cNvPr id="42599" name="Check Box 615" hidden="1">
              <a:extLst>
                <a:ext uri="{63B3BB69-23CF-44E3-9099-C40C66FF867C}">
                  <a14:compatExt spid="_x0000_s42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246</xdr:row>
          <xdr:rowOff>47625</xdr:rowOff>
        </xdr:from>
        <xdr:to>
          <xdr:col>10</xdr:col>
          <xdr:colOff>495300</xdr:colOff>
          <xdr:row>246</xdr:row>
          <xdr:rowOff>495300</xdr:rowOff>
        </xdr:to>
        <xdr:sp macro="" textlink="">
          <xdr:nvSpPr>
            <xdr:cNvPr id="42600" name="Check Box 616" hidden="1">
              <a:extLst>
                <a:ext uri="{63B3BB69-23CF-44E3-9099-C40C66FF867C}">
                  <a14:compatExt spid="_x0000_s42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246</xdr:row>
          <xdr:rowOff>47625</xdr:rowOff>
        </xdr:from>
        <xdr:to>
          <xdr:col>11</xdr:col>
          <xdr:colOff>504825</xdr:colOff>
          <xdr:row>246</xdr:row>
          <xdr:rowOff>495300</xdr:rowOff>
        </xdr:to>
        <xdr:sp macro="" textlink="">
          <xdr:nvSpPr>
            <xdr:cNvPr id="42601" name="Check Box 617" hidden="1">
              <a:extLst>
                <a:ext uri="{63B3BB69-23CF-44E3-9099-C40C66FF867C}">
                  <a14:compatExt spid="_x0000_s42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248</xdr:row>
          <xdr:rowOff>38100</xdr:rowOff>
        </xdr:from>
        <xdr:to>
          <xdr:col>9</xdr:col>
          <xdr:colOff>504825</xdr:colOff>
          <xdr:row>248</xdr:row>
          <xdr:rowOff>495300</xdr:rowOff>
        </xdr:to>
        <xdr:sp macro="" textlink="">
          <xdr:nvSpPr>
            <xdr:cNvPr id="42602" name="Check Box 618" hidden="1">
              <a:extLst>
                <a:ext uri="{63B3BB69-23CF-44E3-9099-C40C66FF867C}">
                  <a14:compatExt spid="_x0000_s42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248</xdr:row>
          <xdr:rowOff>47625</xdr:rowOff>
        </xdr:from>
        <xdr:to>
          <xdr:col>10</xdr:col>
          <xdr:colOff>495300</xdr:colOff>
          <xdr:row>248</xdr:row>
          <xdr:rowOff>495300</xdr:rowOff>
        </xdr:to>
        <xdr:sp macro="" textlink="">
          <xdr:nvSpPr>
            <xdr:cNvPr id="42603" name="Check Box 619" hidden="1">
              <a:extLst>
                <a:ext uri="{63B3BB69-23CF-44E3-9099-C40C66FF867C}">
                  <a14:compatExt spid="_x0000_s42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248</xdr:row>
          <xdr:rowOff>47625</xdr:rowOff>
        </xdr:from>
        <xdr:to>
          <xdr:col>11</xdr:col>
          <xdr:colOff>504825</xdr:colOff>
          <xdr:row>248</xdr:row>
          <xdr:rowOff>495300</xdr:rowOff>
        </xdr:to>
        <xdr:sp macro="" textlink="">
          <xdr:nvSpPr>
            <xdr:cNvPr id="42604" name="Check Box 620" hidden="1">
              <a:extLst>
                <a:ext uri="{63B3BB69-23CF-44E3-9099-C40C66FF867C}">
                  <a14:compatExt spid="_x0000_s42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250</xdr:row>
          <xdr:rowOff>200025</xdr:rowOff>
        </xdr:from>
        <xdr:to>
          <xdr:col>9</xdr:col>
          <xdr:colOff>504825</xdr:colOff>
          <xdr:row>250</xdr:row>
          <xdr:rowOff>619125</xdr:rowOff>
        </xdr:to>
        <xdr:sp macro="" textlink="">
          <xdr:nvSpPr>
            <xdr:cNvPr id="42605" name="Check Box 621" hidden="1">
              <a:extLst>
                <a:ext uri="{63B3BB69-23CF-44E3-9099-C40C66FF867C}">
                  <a14:compatExt spid="_x0000_s42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250</xdr:row>
          <xdr:rowOff>209550</xdr:rowOff>
        </xdr:from>
        <xdr:to>
          <xdr:col>10</xdr:col>
          <xdr:colOff>495300</xdr:colOff>
          <xdr:row>250</xdr:row>
          <xdr:rowOff>619125</xdr:rowOff>
        </xdr:to>
        <xdr:sp macro="" textlink="">
          <xdr:nvSpPr>
            <xdr:cNvPr id="42606" name="Check Box 622" hidden="1">
              <a:extLst>
                <a:ext uri="{63B3BB69-23CF-44E3-9099-C40C66FF867C}">
                  <a14:compatExt spid="_x0000_s42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250</xdr:row>
          <xdr:rowOff>209550</xdr:rowOff>
        </xdr:from>
        <xdr:to>
          <xdr:col>11</xdr:col>
          <xdr:colOff>504825</xdr:colOff>
          <xdr:row>250</xdr:row>
          <xdr:rowOff>619125</xdr:rowOff>
        </xdr:to>
        <xdr:sp macro="" textlink="">
          <xdr:nvSpPr>
            <xdr:cNvPr id="42607" name="Check Box 623" hidden="1">
              <a:extLst>
                <a:ext uri="{63B3BB69-23CF-44E3-9099-C40C66FF867C}">
                  <a14:compatExt spid="_x0000_s42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252</xdr:row>
          <xdr:rowOff>0</xdr:rowOff>
        </xdr:from>
        <xdr:to>
          <xdr:col>9</xdr:col>
          <xdr:colOff>504825</xdr:colOff>
          <xdr:row>252</xdr:row>
          <xdr:rowOff>333375</xdr:rowOff>
        </xdr:to>
        <xdr:sp macro="" textlink="">
          <xdr:nvSpPr>
            <xdr:cNvPr id="42608" name="Check Box 624" hidden="1">
              <a:extLst>
                <a:ext uri="{63B3BB69-23CF-44E3-9099-C40C66FF867C}">
                  <a14:compatExt spid="_x0000_s42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252</xdr:row>
          <xdr:rowOff>9525</xdr:rowOff>
        </xdr:from>
        <xdr:to>
          <xdr:col>10</xdr:col>
          <xdr:colOff>495300</xdr:colOff>
          <xdr:row>252</xdr:row>
          <xdr:rowOff>342900</xdr:rowOff>
        </xdr:to>
        <xdr:sp macro="" textlink="">
          <xdr:nvSpPr>
            <xdr:cNvPr id="42609" name="Check Box 625" hidden="1">
              <a:extLst>
                <a:ext uri="{63B3BB69-23CF-44E3-9099-C40C66FF867C}">
                  <a14:compatExt spid="_x0000_s42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252</xdr:row>
          <xdr:rowOff>9525</xdr:rowOff>
        </xdr:from>
        <xdr:to>
          <xdr:col>11</xdr:col>
          <xdr:colOff>504825</xdr:colOff>
          <xdr:row>252</xdr:row>
          <xdr:rowOff>342900</xdr:rowOff>
        </xdr:to>
        <xdr:sp macro="" textlink="">
          <xdr:nvSpPr>
            <xdr:cNvPr id="42610" name="Check Box 626" hidden="1">
              <a:extLst>
                <a:ext uri="{63B3BB69-23CF-44E3-9099-C40C66FF867C}">
                  <a14:compatExt spid="_x0000_s42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259</xdr:row>
          <xdr:rowOff>19050</xdr:rowOff>
        </xdr:from>
        <xdr:to>
          <xdr:col>9</xdr:col>
          <xdr:colOff>514350</xdr:colOff>
          <xdr:row>259</xdr:row>
          <xdr:rowOff>409575</xdr:rowOff>
        </xdr:to>
        <xdr:sp macro="" textlink="">
          <xdr:nvSpPr>
            <xdr:cNvPr id="42611" name="Check Box 627" hidden="1">
              <a:extLst>
                <a:ext uri="{63B3BB69-23CF-44E3-9099-C40C66FF867C}">
                  <a14:compatExt spid="_x0000_s42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259</xdr:row>
          <xdr:rowOff>28575</xdr:rowOff>
        </xdr:from>
        <xdr:to>
          <xdr:col>10</xdr:col>
          <xdr:colOff>504825</xdr:colOff>
          <xdr:row>259</xdr:row>
          <xdr:rowOff>409575</xdr:rowOff>
        </xdr:to>
        <xdr:sp macro="" textlink="">
          <xdr:nvSpPr>
            <xdr:cNvPr id="42612" name="Check Box 628" hidden="1">
              <a:extLst>
                <a:ext uri="{63B3BB69-23CF-44E3-9099-C40C66FF867C}">
                  <a14:compatExt spid="_x0000_s42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259</xdr:row>
          <xdr:rowOff>28575</xdr:rowOff>
        </xdr:from>
        <xdr:to>
          <xdr:col>11</xdr:col>
          <xdr:colOff>514350</xdr:colOff>
          <xdr:row>259</xdr:row>
          <xdr:rowOff>409575</xdr:rowOff>
        </xdr:to>
        <xdr:sp macro="" textlink="">
          <xdr:nvSpPr>
            <xdr:cNvPr id="42613" name="Check Box 629" hidden="1">
              <a:extLst>
                <a:ext uri="{63B3BB69-23CF-44E3-9099-C40C66FF867C}">
                  <a14:compatExt spid="_x0000_s42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260</xdr:row>
          <xdr:rowOff>66675</xdr:rowOff>
        </xdr:from>
        <xdr:to>
          <xdr:col>9</xdr:col>
          <xdr:colOff>514350</xdr:colOff>
          <xdr:row>261</xdr:row>
          <xdr:rowOff>428625</xdr:rowOff>
        </xdr:to>
        <xdr:sp macro="" textlink="">
          <xdr:nvSpPr>
            <xdr:cNvPr id="42614" name="Check Box 630" hidden="1">
              <a:extLst>
                <a:ext uri="{63B3BB69-23CF-44E3-9099-C40C66FF867C}">
                  <a14:compatExt spid="_x0000_s42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260</xdr:row>
          <xdr:rowOff>209550</xdr:rowOff>
        </xdr:from>
        <xdr:to>
          <xdr:col>10</xdr:col>
          <xdr:colOff>504825</xdr:colOff>
          <xdr:row>261</xdr:row>
          <xdr:rowOff>276225</xdr:rowOff>
        </xdr:to>
        <xdr:sp macro="" textlink="">
          <xdr:nvSpPr>
            <xdr:cNvPr id="42615" name="Check Box 631" hidden="1">
              <a:extLst>
                <a:ext uri="{63B3BB69-23CF-44E3-9099-C40C66FF867C}">
                  <a14:compatExt spid="_x0000_s42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260</xdr:row>
          <xdr:rowOff>209550</xdr:rowOff>
        </xdr:from>
        <xdr:to>
          <xdr:col>11</xdr:col>
          <xdr:colOff>514350</xdr:colOff>
          <xdr:row>261</xdr:row>
          <xdr:rowOff>276225</xdr:rowOff>
        </xdr:to>
        <xdr:sp macro="" textlink="">
          <xdr:nvSpPr>
            <xdr:cNvPr id="42616" name="Check Box 632" hidden="1">
              <a:extLst>
                <a:ext uri="{63B3BB69-23CF-44E3-9099-C40C66FF867C}">
                  <a14:compatExt spid="_x0000_s42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263</xdr:row>
          <xdr:rowOff>457200</xdr:rowOff>
        </xdr:from>
        <xdr:to>
          <xdr:col>9</xdr:col>
          <xdr:colOff>514350</xdr:colOff>
          <xdr:row>263</xdr:row>
          <xdr:rowOff>952500</xdr:rowOff>
        </xdr:to>
        <xdr:sp macro="" textlink="">
          <xdr:nvSpPr>
            <xdr:cNvPr id="42617" name="Check Box 633" hidden="1">
              <a:extLst>
                <a:ext uri="{63B3BB69-23CF-44E3-9099-C40C66FF867C}">
                  <a14:compatExt spid="_x0000_s42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263</xdr:row>
          <xdr:rowOff>457200</xdr:rowOff>
        </xdr:from>
        <xdr:to>
          <xdr:col>10</xdr:col>
          <xdr:colOff>504825</xdr:colOff>
          <xdr:row>263</xdr:row>
          <xdr:rowOff>952500</xdr:rowOff>
        </xdr:to>
        <xdr:sp macro="" textlink="">
          <xdr:nvSpPr>
            <xdr:cNvPr id="42618" name="Check Box 634" hidden="1">
              <a:extLst>
                <a:ext uri="{63B3BB69-23CF-44E3-9099-C40C66FF867C}">
                  <a14:compatExt spid="_x0000_s42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263</xdr:row>
          <xdr:rowOff>457200</xdr:rowOff>
        </xdr:from>
        <xdr:to>
          <xdr:col>11</xdr:col>
          <xdr:colOff>514350</xdr:colOff>
          <xdr:row>263</xdr:row>
          <xdr:rowOff>952500</xdr:rowOff>
        </xdr:to>
        <xdr:sp macro="" textlink="">
          <xdr:nvSpPr>
            <xdr:cNvPr id="42619" name="Check Box 635" hidden="1">
              <a:extLst>
                <a:ext uri="{63B3BB69-23CF-44E3-9099-C40C66FF867C}">
                  <a14:compatExt spid="_x0000_s42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269</xdr:row>
          <xdr:rowOff>495300</xdr:rowOff>
        </xdr:from>
        <xdr:to>
          <xdr:col>9</xdr:col>
          <xdr:colOff>485775</xdr:colOff>
          <xdr:row>269</xdr:row>
          <xdr:rowOff>857250</xdr:rowOff>
        </xdr:to>
        <xdr:sp macro="" textlink="">
          <xdr:nvSpPr>
            <xdr:cNvPr id="42620" name="Check Box 636" hidden="1">
              <a:extLst>
                <a:ext uri="{63B3BB69-23CF-44E3-9099-C40C66FF867C}">
                  <a14:compatExt spid="_x0000_s42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269</xdr:row>
          <xdr:rowOff>495300</xdr:rowOff>
        </xdr:from>
        <xdr:to>
          <xdr:col>10</xdr:col>
          <xdr:colOff>476250</xdr:colOff>
          <xdr:row>269</xdr:row>
          <xdr:rowOff>857250</xdr:rowOff>
        </xdr:to>
        <xdr:sp macro="" textlink="">
          <xdr:nvSpPr>
            <xdr:cNvPr id="42621" name="Check Box 637" hidden="1">
              <a:extLst>
                <a:ext uri="{63B3BB69-23CF-44E3-9099-C40C66FF867C}">
                  <a14:compatExt spid="_x0000_s42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269</xdr:row>
          <xdr:rowOff>495300</xdr:rowOff>
        </xdr:from>
        <xdr:to>
          <xdr:col>11</xdr:col>
          <xdr:colOff>485775</xdr:colOff>
          <xdr:row>269</xdr:row>
          <xdr:rowOff>857250</xdr:rowOff>
        </xdr:to>
        <xdr:sp macro="" textlink="">
          <xdr:nvSpPr>
            <xdr:cNvPr id="42622" name="Check Box 638" hidden="1">
              <a:extLst>
                <a:ext uri="{63B3BB69-23CF-44E3-9099-C40C66FF867C}">
                  <a14:compatExt spid="_x0000_s42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271</xdr:row>
          <xdr:rowOff>495300</xdr:rowOff>
        </xdr:from>
        <xdr:to>
          <xdr:col>9</xdr:col>
          <xdr:colOff>485775</xdr:colOff>
          <xdr:row>271</xdr:row>
          <xdr:rowOff>876300</xdr:rowOff>
        </xdr:to>
        <xdr:sp macro="" textlink="">
          <xdr:nvSpPr>
            <xdr:cNvPr id="42623" name="Check Box 639" hidden="1">
              <a:extLst>
                <a:ext uri="{63B3BB69-23CF-44E3-9099-C40C66FF867C}">
                  <a14:compatExt spid="_x0000_s42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271</xdr:row>
          <xdr:rowOff>495300</xdr:rowOff>
        </xdr:from>
        <xdr:to>
          <xdr:col>10</xdr:col>
          <xdr:colOff>476250</xdr:colOff>
          <xdr:row>271</xdr:row>
          <xdr:rowOff>876300</xdr:rowOff>
        </xdr:to>
        <xdr:sp macro="" textlink="">
          <xdr:nvSpPr>
            <xdr:cNvPr id="42624" name="Check Box 640" hidden="1">
              <a:extLst>
                <a:ext uri="{63B3BB69-23CF-44E3-9099-C40C66FF867C}">
                  <a14:compatExt spid="_x0000_s42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271</xdr:row>
          <xdr:rowOff>495300</xdr:rowOff>
        </xdr:from>
        <xdr:to>
          <xdr:col>11</xdr:col>
          <xdr:colOff>485775</xdr:colOff>
          <xdr:row>271</xdr:row>
          <xdr:rowOff>876300</xdr:rowOff>
        </xdr:to>
        <xdr:sp macro="" textlink="">
          <xdr:nvSpPr>
            <xdr:cNvPr id="42625" name="Check Box 641" hidden="1">
              <a:extLst>
                <a:ext uri="{63B3BB69-23CF-44E3-9099-C40C66FF867C}">
                  <a14:compatExt spid="_x0000_s42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273</xdr:row>
          <xdr:rowOff>38100</xdr:rowOff>
        </xdr:from>
        <xdr:to>
          <xdr:col>9</xdr:col>
          <xdr:colOff>495300</xdr:colOff>
          <xdr:row>273</xdr:row>
          <xdr:rowOff>352425</xdr:rowOff>
        </xdr:to>
        <xdr:sp macro="" textlink="">
          <xdr:nvSpPr>
            <xdr:cNvPr id="42626" name="Check Box 642" hidden="1">
              <a:extLst>
                <a:ext uri="{63B3BB69-23CF-44E3-9099-C40C66FF867C}">
                  <a14:compatExt spid="_x0000_s42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273</xdr:row>
          <xdr:rowOff>47625</xdr:rowOff>
        </xdr:from>
        <xdr:to>
          <xdr:col>10</xdr:col>
          <xdr:colOff>485775</xdr:colOff>
          <xdr:row>273</xdr:row>
          <xdr:rowOff>361950</xdr:rowOff>
        </xdr:to>
        <xdr:sp macro="" textlink="">
          <xdr:nvSpPr>
            <xdr:cNvPr id="42627" name="Check Box 643" hidden="1">
              <a:extLst>
                <a:ext uri="{63B3BB69-23CF-44E3-9099-C40C66FF867C}">
                  <a14:compatExt spid="_x0000_s42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273</xdr:row>
          <xdr:rowOff>38100</xdr:rowOff>
        </xdr:from>
        <xdr:to>
          <xdr:col>11</xdr:col>
          <xdr:colOff>485775</xdr:colOff>
          <xdr:row>273</xdr:row>
          <xdr:rowOff>352425</xdr:rowOff>
        </xdr:to>
        <xdr:sp macro="" textlink="">
          <xdr:nvSpPr>
            <xdr:cNvPr id="42628" name="Check Box 644" hidden="1">
              <a:extLst>
                <a:ext uri="{63B3BB69-23CF-44E3-9099-C40C66FF867C}">
                  <a14:compatExt spid="_x0000_s42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275</xdr:row>
          <xdr:rowOff>476250</xdr:rowOff>
        </xdr:from>
        <xdr:to>
          <xdr:col>9</xdr:col>
          <xdr:colOff>485775</xdr:colOff>
          <xdr:row>275</xdr:row>
          <xdr:rowOff>876300</xdr:rowOff>
        </xdr:to>
        <xdr:sp macro="" textlink="">
          <xdr:nvSpPr>
            <xdr:cNvPr id="42629" name="Check Box 645" hidden="1">
              <a:extLst>
                <a:ext uri="{63B3BB69-23CF-44E3-9099-C40C66FF867C}">
                  <a14:compatExt spid="_x0000_s42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275</xdr:row>
          <xdr:rowOff>476250</xdr:rowOff>
        </xdr:from>
        <xdr:to>
          <xdr:col>10</xdr:col>
          <xdr:colOff>476250</xdr:colOff>
          <xdr:row>275</xdr:row>
          <xdr:rowOff>876300</xdr:rowOff>
        </xdr:to>
        <xdr:sp macro="" textlink="">
          <xdr:nvSpPr>
            <xdr:cNvPr id="42630" name="Check Box 646" hidden="1">
              <a:extLst>
                <a:ext uri="{63B3BB69-23CF-44E3-9099-C40C66FF867C}">
                  <a14:compatExt spid="_x0000_s42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275</xdr:row>
          <xdr:rowOff>476250</xdr:rowOff>
        </xdr:from>
        <xdr:to>
          <xdr:col>11</xdr:col>
          <xdr:colOff>485775</xdr:colOff>
          <xdr:row>275</xdr:row>
          <xdr:rowOff>876300</xdr:rowOff>
        </xdr:to>
        <xdr:sp macro="" textlink="">
          <xdr:nvSpPr>
            <xdr:cNvPr id="42631" name="Check Box 647" hidden="1">
              <a:extLst>
                <a:ext uri="{63B3BB69-23CF-44E3-9099-C40C66FF867C}">
                  <a14:compatExt spid="_x0000_s42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277</xdr:row>
          <xdr:rowOff>19050</xdr:rowOff>
        </xdr:from>
        <xdr:to>
          <xdr:col>9</xdr:col>
          <xdr:colOff>485775</xdr:colOff>
          <xdr:row>277</xdr:row>
          <xdr:rowOff>371475</xdr:rowOff>
        </xdr:to>
        <xdr:sp macro="" textlink="">
          <xdr:nvSpPr>
            <xdr:cNvPr id="42632" name="Check Box 648" hidden="1">
              <a:extLst>
                <a:ext uri="{63B3BB69-23CF-44E3-9099-C40C66FF867C}">
                  <a14:compatExt spid="_x0000_s42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277</xdr:row>
          <xdr:rowOff>19050</xdr:rowOff>
        </xdr:from>
        <xdr:to>
          <xdr:col>10</xdr:col>
          <xdr:colOff>476250</xdr:colOff>
          <xdr:row>277</xdr:row>
          <xdr:rowOff>371475</xdr:rowOff>
        </xdr:to>
        <xdr:sp macro="" textlink="">
          <xdr:nvSpPr>
            <xdr:cNvPr id="42633" name="Check Box 649" hidden="1">
              <a:extLst>
                <a:ext uri="{63B3BB69-23CF-44E3-9099-C40C66FF867C}">
                  <a14:compatExt spid="_x0000_s42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277</xdr:row>
          <xdr:rowOff>19050</xdr:rowOff>
        </xdr:from>
        <xdr:to>
          <xdr:col>11</xdr:col>
          <xdr:colOff>485775</xdr:colOff>
          <xdr:row>277</xdr:row>
          <xdr:rowOff>371475</xdr:rowOff>
        </xdr:to>
        <xdr:sp macro="" textlink="">
          <xdr:nvSpPr>
            <xdr:cNvPr id="42634" name="Check Box 650" hidden="1">
              <a:extLst>
                <a:ext uri="{63B3BB69-23CF-44E3-9099-C40C66FF867C}">
                  <a14:compatExt spid="_x0000_s42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279</xdr:row>
          <xdr:rowOff>476250</xdr:rowOff>
        </xdr:from>
        <xdr:to>
          <xdr:col>9</xdr:col>
          <xdr:colOff>485775</xdr:colOff>
          <xdr:row>279</xdr:row>
          <xdr:rowOff>904875</xdr:rowOff>
        </xdr:to>
        <xdr:sp macro="" textlink="">
          <xdr:nvSpPr>
            <xdr:cNvPr id="42635" name="Check Box 651" hidden="1">
              <a:extLst>
                <a:ext uri="{63B3BB69-23CF-44E3-9099-C40C66FF867C}">
                  <a14:compatExt spid="_x0000_s42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279</xdr:row>
          <xdr:rowOff>476250</xdr:rowOff>
        </xdr:from>
        <xdr:to>
          <xdr:col>10</xdr:col>
          <xdr:colOff>476250</xdr:colOff>
          <xdr:row>279</xdr:row>
          <xdr:rowOff>904875</xdr:rowOff>
        </xdr:to>
        <xdr:sp macro="" textlink="">
          <xdr:nvSpPr>
            <xdr:cNvPr id="42636" name="Check Box 652" hidden="1">
              <a:extLst>
                <a:ext uri="{63B3BB69-23CF-44E3-9099-C40C66FF867C}">
                  <a14:compatExt spid="_x0000_s42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279</xdr:row>
          <xdr:rowOff>476250</xdr:rowOff>
        </xdr:from>
        <xdr:to>
          <xdr:col>11</xdr:col>
          <xdr:colOff>485775</xdr:colOff>
          <xdr:row>279</xdr:row>
          <xdr:rowOff>904875</xdr:rowOff>
        </xdr:to>
        <xdr:sp macro="" textlink="">
          <xdr:nvSpPr>
            <xdr:cNvPr id="42637" name="Check Box 653" hidden="1">
              <a:extLst>
                <a:ext uri="{63B3BB69-23CF-44E3-9099-C40C66FF867C}">
                  <a14:compatExt spid="_x0000_s42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283</xdr:row>
          <xdr:rowOff>942975</xdr:rowOff>
        </xdr:from>
        <xdr:to>
          <xdr:col>9</xdr:col>
          <xdr:colOff>495300</xdr:colOff>
          <xdr:row>283</xdr:row>
          <xdr:rowOff>1295400</xdr:rowOff>
        </xdr:to>
        <xdr:sp macro="" textlink="">
          <xdr:nvSpPr>
            <xdr:cNvPr id="42638" name="Check Box 654" hidden="1">
              <a:extLst>
                <a:ext uri="{63B3BB69-23CF-44E3-9099-C40C66FF867C}">
                  <a14:compatExt spid="_x0000_s42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283</xdr:row>
          <xdr:rowOff>942975</xdr:rowOff>
        </xdr:from>
        <xdr:to>
          <xdr:col>10</xdr:col>
          <xdr:colOff>485775</xdr:colOff>
          <xdr:row>283</xdr:row>
          <xdr:rowOff>1295400</xdr:rowOff>
        </xdr:to>
        <xdr:sp macro="" textlink="">
          <xdr:nvSpPr>
            <xdr:cNvPr id="42639" name="Check Box 655" hidden="1">
              <a:extLst>
                <a:ext uri="{63B3BB69-23CF-44E3-9099-C40C66FF867C}">
                  <a14:compatExt spid="_x0000_s42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283</xdr:row>
          <xdr:rowOff>942975</xdr:rowOff>
        </xdr:from>
        <xdr:to>
          <xdr:col>11</xdr:col>
          <xdr:colOff>495300</xdr:colOff>
          <xdr:row>283</xdr:row>
          <xdr:rowOff>1295400</xdr:rowOff>
        </xdr:to>
        <xdr:sp macro="" textlink="">
          <xdr:nvSpPr>
            <xdr:cNvPr id="42640" name="Check Box 656" hidden="1">
              <a:extLst>
                <a:ext uri="{63B3BB69-23CF-44E3-9099-C40C66FF867C}">
                  <a14:compatExt spid="_x0000_s42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285</xdr:row>
          <xdr:rowOff>142875</xdr:rowOff>
        </xdr:from>
        <xdr:to>
          <xdr:col>9</xdr:col>
          <xdr:colOff>495300</xdr:colOff>
          <xdr:row>285</xdr:row>
          <xdr:rowOff>457200</xdr:rowOff>
        </xdr:to>
        <xdr:sp macro="" textlink="">
          <xdr:nvSpPr>
            <xdr:cNvPr id="42641" name="Check Box 657" hidden="1">
              <a:extLst>
                <a:ext uri="{63B3BB69-23CF-44E3-9099-C40C66FF867C}">
                  <a14:compatExt spid="_x0000_s42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285</xdr:row>
          <xdr:rowOff>142875</xdr:rowOff>
        </xdr:from>
        <xdr:to>
          <xdr:col>10</xdr:col>
          <xdr:colOff>485775</xdr:colOff>
          <xdr:row>285</xdr:row>
          <xdr:rowOff>457200</xdr:rowOff>
        </xdr:to>
        <xdr:sp macro="" textlink="">
          <xdr:nvSpPr>
            <xdr:cNvPr id="42642" name="Check Box 658" hidden="1">
              <a:extLst>
                <a:ext uri="{63B3BB69-23CF-44E3-9099-C40C66FF867C}">
                  <a14:compatExt spid="_x0000_s42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285</xdr:row>
          <xdr:rowOff>142875</xdr:rowOff>
        </xdr:from>
        <xdr:to>
          <xdr:col>11</xdr:col>
          <xdr:colOff>495300</xdr:colOff>
          <xdr:row>285</xdr:row>
          <xdr:rowOff>457200</xdr:rowOff>
        </xdr:to>
        <xdr:sp macro="" textlink="">
          <xdr:nvSpPr>
            <xdr:cNvPr id="42643" name="Check Box 659" hidden="1">
              <a:extLst>
                <a:ext uri="{63B3BB69-23CF-44E3-9099-C40C66FF867C}">
                  <a14:compatExt spid="_x0000_s42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287</xdr:row>
          <xdr:rowOff>485775</xdr:rowOff>
        </xdr:from>
        <xdr:to>
          <xdr:col>9</xdr:col>
          <xdr:colOff>495300</xdr:colOff>
          <xdr:row>287</xdr:row>
          <xdr:rowOff>847725</xdr:rowOff>
        </xdr:to>
        <xdr:sp macro="" textlink="">
          <xdr:nvSpPr>
            <xdr:cNvPr id="42644" name="Check Box 660" hidden="1">
              <a:extLst>
                <a:ext uri="{63B3BB69-23CF-44E3-9099-C40C66FF867C}">
                  <a14:compatExt spid="_x0000_s42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142875</xdr:colOff>
          <xdr:row>287</xdr:row>
          <xdr:rowOff>485775</xdr:rowOff>
        </xdr:from>
        <xdr:to>
          <xdr:col>10</xdr:col>
          <xdr:colOff>485775</xdr:colOff>
          <xdr:row>287</xdr:row>
          <xdr:rowOff>847725</xdr:rowOff>
        </xdr:to>
        <xdr:sp macro="" textlink="">
          <xdr:nvSpPr>
            <xdr:cNvPr id="42645" name="Check Box 661" hidden="1">
              <a:extLst>
                <a:ext uri="{63B3BB69-23CF-44E3-9099-C40C66FF867C}">
                  <a14:compatExt spid="_x0000_s42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287</xdr:row>
          <xdr:rowOff>466725</xdr:rowOff>
        </xdr:from>
        <xdr:to>
          <xdr:col>11</xdr:col>
          <xdr:colOff>495300</xdr:colOff>
          <xdr:row>287</xdr:row>
          <xdr:rowOff>838200</xdr:rowOff>
        </xdr:to>
        <xdr:sp macro="" textlink="">
          <xdr:nvSpPr>
            <xdr:cNvPr id="42646" name="Check Box 662" hidden="1">
              <a:extLst>
                <a:ext uri="{63B3BB69-23CF-44E3-9099-C40C66FF867C}">
                  <a14:compatExt spid="_x0000_s42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293</xdr:row>
          <xdr:rowOff>533400</xdr:rowOff>
        </xdr:from>
        <xdr:to>
          <xdr:col>9</xdr:col>
          <xdr:colOff>514350</xdr:colOff>
          <xdr:row>293</xdr:row>
          <xdr:rowOff>895350</xdr:rowOff>
        </xdr:to>
        <xdr:sp macro="" textlink="">
          <xdr:nvSpPr>
            <xdr:cNvPr id="42647" name="Check Box 663" hidden="1">
              <a:extLst>
                <a:ext uri="{63B3BB69-23CF-44E3-9099-C40C66FF867C}">
                  <a14:compatExt spid="_x0000_s42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293</xdr:row>
          <xdr:rowOff>533400</xdr:rowOff>
        </xdr:from>
        <xdr:to>
          <xdr:col>10</xdr:col>
          <xdr:colOff>504825</xdr:colOff>
          <xdr:row>293</xdr:row>
          <xdr:rowOff>895350</xdr:rowOff>
        </xdr:to>
        <xdr:sp macro="" textlink="">
          <xdr:nvSpPr>
            <xdr:cNvPr id="42648" name="Check Box 664" hidden="1">
              <a:extLst>
                <a:ext uri="{63B3BB69-23CF-44E3-9099-C40C66FF867C}">
                  <a14:compatExt spid="_x0000_s42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293</xdr:row>
          <xdr:rowOff>533400</xdr:rowOff>
        </xdr:from>
        <xdr:to>
          <xdr:col>11</xdr:col>
          <xdr:colOff>514350</xdr:colOff>
          <xdr:row>293</xdr:row>
          <xdr:rowOff>895350</xdr:rowOff>
        </xdr:to>
        <xdr:sp macro="" textlink="">
          <xdr:nvSpPr>
            <xdr:cNvPr id="42649" name="Check Box 665" hidden="1">
              <a:extLst>
                <a:ext uri="{63B3BB69-23CF-44E3-9099-C40C66FF867C}">
                  <a14:compatExt spid="_x0000_s42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295</xdr:row>
          <xdr:rowOff>542925</xdr:rowOff>
        </xdr:from>
        <xdr:to>
          <xdr:col>9</xdr:col>
          <xdr:colOff>514350</xdr:colOff>
          <xdr:row>295</xdr:row>
          <xdr:rowOff>857250</xdr:rowOff>
        </xdr:to>
        <xdr:sp macro="" textlink="">
          <xdr:nvSpPr>
            <xdr:cNvPr id="42650" name="Check Box 666" hidden="1">
              <a:extLst>
                <a:ext uri="{63B3BB69-23CF-44E3-9099-C40C66FF867C}">
                  <a14:compatExt spid="_x0000_s42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295</xdr:row>
          <xdr:rowOff>542925</xdr:rowOff>
        </xdr:from>
        <xdr:to>
          <xdr:col>10</xdr:col>
          <xdr:colOff>504825</xdr:colOff>
          <xdr:row>295</xdr:row>
          <xdr:rowOff>857250</xdr:rowOff>
        </xdr:to>
        <xdr:sp macro="" textlink="">
          <xdr:nvSpPr>
            <xdr:cNvPr id="42651" name="Check Box 667" hidden="1">
              <a:extLst>
                <a:ext uri="{63B3BB69-23CF-44E3-9099-C40C66FF867C}">
                  <a14:compatExt spid="_x0000_s42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295</xdr:row>
          <xdr:rowOff>542925</xdr:rowOff>
        </xdr:from>
        <xdr:to>
          <xdr:col>11</xdr:col>
          <xdr:colOff>514350</xdr:colOff>
          <xdr:row>295</xdr:row>
          <xdr:rowOff>857250</xdr:rowOff>
        </xdr:to>
        <xdr:sp macro="" textlink="">
          <xdr:nvSpPr>
            <xdr:cNvPr id="42652" name="Check Box 668" hidden="1">
              <a:extLst>
                <a:ext uri="{63B3BB69-23CF-44E3-9099-C40C66FF867C}">
                  <a14:compatExt spid="_x0000_s42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296</xdr:row>
          <xdr:rowOff>161925</xdr:rowOff>
        </xdr:from>
        <xdr:to>
          <xdr:col>9</xdr:col>
          <xdr:colOff>514350</xdr:colOff>
          <xdr:row>297</xdr:row>
          <xdr:rowOff>285750</xdr:rowOff>
        </xdr:to>
        <xdr:sp macro="" textlink="">
          <xdr:nvSpPr>
            <xdr:cNvPr id="42653" name="Check Box 669" hidden="1">
              <a:extLst>
                <a:ext uri="{63B3BB69-23CF-44E3-9099-C40C66FF867C}">
                  <a14:compatExt spid="_x0000_s42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296</xdr:row>
          <xdr:rowOff>161925</xdr:rowOff>
        </xdr:from>
        <xdr:to>
          <xdr:col>10</xdr:col>
          <xdr:colOff>504825</xdr:colOff>
          <xdr:row>297</xdr:row>
          <xdr:rowOff>285750</xdr:rowOff>
        </xdr:to>
        <xdr:sp macro="" textlink="">
          <xdr:nvSpPr>
            <xdr:cNvPr id="42654" name="Check Box 670" hidden="1">
              <a:extLst>
                <a:ext uri="{63B3BB69-23CF-44E3-9099-C40C66FF867C}">
                  <a14:compatExt spid="_x0000_s42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296</xdr:row>
          <xdr:rowOff>161925</xdr:rowOff>
        </xdr:from>
        <xdr:to>
          <xdr:col>11</xdr:col>
          <xdr:colOff>514350</xdr:colOff>
          <xdr:row>297</xdr:row>
          <xdr:rowOff>285750</xdr:rowOff>
        </xdr:to>
        <xdr:sp macro="" textlink="">
          <xdr:nvSpPr>
            <xdr:cNvPr id="42655" name="Check Box 671" hidden="1">
              <a:extLst>
                <a:ext uri="{63B3BB69-23CF-44E3-9099-C40C66FF867C}">
                  <a14:compatExt spid="_x0000_s42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319</xdr:row>
          <xdr:rowOff>447675</xdr:rowOff>
        </xdr:from>
        <xdr:to>
          <xdr:col>9</xdr:col>
          <xdr:colOff>542925</xdr:colOff>
          <xdr:row>319</xdr:row>
          <xdr:rowOff>800100</xdr:rowOff>
        </xdr:to>
        <xdr:sp macro="" textlink="">
          <xdr:nvSpPr>
            <xdr:cNvPr id="42656" name="Check Box 672" hidden="1">
              <a:extLst>
                <a:ext uri="{63B3BB69-23CF-44E3-9099-C40C66FF867C}">
                  <a14:compatExt spid="_x0000_s42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319</xdr:row>
          <xdr:rowOff>447675</xdr:rowOff>
        </xdr:from>
        <xdr:to>
          <xdr:col>10</xdr:col>
          <xdr:colOff>523875</xdr:colOff>
          <xdr:row>319</xdr:row>
          <xdr:rowOff>800100</xdr:rowOff>
        </xdr:to>
        <xdr:sp macro="" textlink="">
          <xdr:nvSpPr>
            <xdr:cNvPr id="42657" name="Check Box 673" hidden="1">
              <a:extLst>
                <a:ext uri="{63B3BB69-23CF-44E3-9099-C40C66FF867C}">
                  <a14:compatExt spid="_x0000_s42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319</xdr:row>
          <xdr:rowOff>457200</xdr:rowOff>
        </xdr:from>
        <xdr:to>
          <xdr:col>11</xdr:col>
          <xdr:colOff>523875</xdr:colOff>
          <xdr:row>319</xdr:row>
          <xdr:rowOff>800100</xdr:rowOff>
        </xdr:to>
        <xdr:sp macro="" textlink="">
          <xdr:nvSpPr>
            <xdr:cNvPr id="42658" name="Check Box 674" hidden="1">
              <a:extLst>
                <a:ext uri="{63B3BB69-23CF-44E3-9099-C40C66FF867C}">
                  <a14:compatExt spid="_x0000_s42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320</xdr:row>
          <xdr:rowOff>114300</xdr:rowOff>
        </xdr:from>
        <xdr:to>
          <xdr:col>9</xdr:col>
          <xdr:colOff>514350</xdr:colOff>
          <xdr:row>321</xdr:row>
          <xdr:rowOff>285750</xdr:rowOff>
        </xdr:to>
        <xdr:sp macro="" textlink="">
          <xdr:nvSpPr>
            <xdr:cNvPr id="42659" name="Check Box 675" hidden="1">
              <a:extLst>
                <a:ext uri="{63B3BB69-23CF-44E3-9099-C40C66FF867C}">
                  <a14:compatExt spid="_x0000_s42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320</xdr:row>
          <xdr:rowOff>114300</xdr:rowOff>
        </xdr:from>
        <xdr:to>
          <xdr:col>10</xdr:col>
          <xdr:colOff>504825</xdr:colOff>
          <xdr:row>321</xdr:row>
          <xdr:rowOff>285750</xdr:rowOff>
        </xdr:to>
        <xdr:sp macro="" textlink="">
          <xdr:nvSpPr>
            <xdr:cNvPr id="42660" name="Check Box 676" hidden="1">
              <a:extLst>
                <a:ext uri="{63B3BB69-23CF-44E3-9099-C40C66FF867C}">
                  <a14:compatExt spid="_x0000_s42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320</xdr:row>
          <xdr:rowOff>114300</xdr:rowOff>
        </xdr:from>
        <xdr:to>
          <xdr:col>11</xdr:col>
          <xdr:colOff>514350</xdr:colOff>
          <xdr:row>321</xdr:row>
          <xdr:rowOff>285750</xdr:rowOff>
        </xdr:to>
        <xdr:sp macro="" textlink="">
          <xdr:nvSpPr>
            <xdr:cNvPr id="42661" name="Check Box 677" hidden="1">
              <a:extLst>
                <a:ext uri="{63B3BB69-23CF-44E3-9099-C40C66FF867C}">
                  <a14:compatExt spid="_x0000_s42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306</xdr:row>
          <xdr:rowOff>438150</xdr:rowOff>
        </xdr:from>
        <xdr:to>
          <xdr:col>9</xdr:col>
          <xdr:colOff>514350</xdr:colOff>
          <xdr:row>306</xdr:row>
          <xdr:rowOff>781050</xdr:rowOff>
        </xdr:to>
        <xdr:sp macro="" textlink="">
          <xdr:nvSpPr>
            <xdr:cNvPr id="42662" name="Check Box 678" hidden="1">
              <a:extLst>
                <a:ext uri="{63B3BB69-23CF-44E3-9099-C40C66FF867C}">
                  <a14:compatExt spid="_x0000_s42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306</xdr:row>
          <xdr:rowOff>438150</xdr:rowOff>
        </xdr:from>
        <xdr:to>
          <xdr:col>10</xdr:col>
          <xdr:colOff>504825</xdr:colOff>
          <xdr:row>306</xdr:row>
          <xdr:rowOff>781050</xdr:rowOff>
        </xdr:to>
        <xdr:sp macro="" textlink="">
          <xdr:nvSpPr>
            <xdr:cNvPr id="42663" name="Check Box 679" hidden="1">
              <a:extLst>
                <a:ext uri="{63B3BB69-23CF-44E3-9099-C40C66FF867C}">
                  <a14:compatExt spid="_x0000_s42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306</xdr:row>
          <xdr:rowOff>438150</xdr:rowOff>
        </xdr:from>
        <xdr:to>
          <xdr:col>11</xdr:col>
          <xdr:colOff>514350</xdr:colOff>
          <xdr:row>306</xdr:row>
          <xdr:rowOff>781050</xdr:rowOff>
        </xdr:to>
        <xdr:sp macro="" textlink="">
          <xdr:nvSpPr>
            <xdr:cNvPr id="42664" name="Check Box 680" hidden="1">
              <a:extLst>
                <a:ext uri="{63B3BB69-23CF-44E3-9099-C40C66FF867C}">
                  <a14:compatExt spid="_x0000_s426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313</xdr:row>
          <xdr:rowOff>447675</xdr:rowOff>
        </xdr:from>
        <xdr:to>
          <xdr:col>9</xdr:col>
          <xdr:colOff>514350</xdr:colOff>
          <xdr:row>313</xdr:row>
          <xdr:rowOff>800100</xdr:rowOff>
        </xdr:to>
        <xdr:sp macro="" textlink="">
          <xdr:nvSpPr>
            <xdr:cNvPr id="42665" name="Check Box 681" hidden="1">
              <a:extLst>
                <a:ext uri="{63B3BB69-23CF-44E3-9099-C40C66FF867C}">
                  <a14:compatExt spid="_x0000_s42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313</xdr:row>
          <xdr:rowOff>447675</xdr:rowOff>
        </xdr:from>
        <xdr:to>
          <xdr:col>10</xdr:col>
          <xdr:colOff>504825</xdr:colOff>
          <xdr:row>313</xdr:row>
          <xdr:rowOff>800100</xdr:rowOff>
        </xdr:to>
        <xdr:sp macro="" textlink="">
          <xdr:nvSpPr>
            <xdr:cNvPr id="42666" name="Check Box 682" hidden="1">
              <a:extLst>
                <a:ext uri="{63B3BB69-23CF-44E3-9099-C40C66FF867C}">
                  <a14:compatExt spid="_x0000_s42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313</xdr:row>
          <xdr:rowOff>457200</xdr:rowOff>
        </xdr:from>
        <xdr:to>
          <xdr:col>11</xdr:col>
          <xdr:colOff>504825</xdr:colOff>
          <xdr:row>313</xdr:row>
          <xdr:rowOff>800100</xdr:rowOff>
        </xdr:to>
        <xdr:sp macro="" textlink="">
          <xdr:nvSpPr>
            <xdr:cNvPr id="42667" name="Check Box 683" hidden="1">
              <a:extLst>
                <a:ext uri="{63B3BB69-23CF-44E3-9099-C40C66FF867C}">
                  <a14:compatExt spid="_x0000_s42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327</xdr:row>
          <xdr:rowOff>504825</xdr:rowOff>
        </xdr:from>
        <xdr:to>
          <xdr:col>9</xdr:col>
          <xdr:colOff>523875</xdr:colOff>
          <xdr:row>327</xdr:row>
          <xdr:rowOff>866775</xdr:rowOff>
        </xdr:to>
        <xdr:sp macro="" textlink="">
          <xdr:nvSpPr>
            <xdr:cNvPr id="42668" name="Check Box 684" hidden="1">
              <a:extLst>
                <a:ext uri="{63B3BB69-23CF-44E3-9099-C40C66FF867C}">
                  <a14:compatExt spid="_x0000_s426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327</xdr:row>
          <xdr:rowOff>504825</xdr:rowOff>
        </xdr:from>
        <xdr:to>
          <xdr:col>10</xdr:col>
          <xdr:colOff>514350</xdr:colOff>
          <xdr:row>327</xdr:row>
          <xdr:rowOff>866775</xdr:rowOff>
        </xdr:to>
        <xdr:sp macro="" textlink="">
          <xdr:nvSpPr>
            <xdr:cNvPr id="42669" name="Check Box 685" hidden="1">
              <a:extLst>
                <a:ext uri="{63B3BB69-23CF-44E3-9099-C40C66FF867C}">
                  <a14:compatExt spid="_x0000_s42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327</xdr:row>
          <xdr:rowOff>504825</xdr:rowOff>
        </xdr:from>
        <xdr:to>
          <xdr:col>11</xdr:col>
          <xdr:colOff>523875</xdr:colOff>
          <xdr:row>327</xdr:row>
          <xdr:rowOff>866775</xdr:rowOff>
        </xdr:to>
        <xdr:sp macro="" textlink="">
          <xdr:nvSpPr>
            <xdr:cNvPr id="42670" name="Check Box 686" hidden="1">
              <a:extLst>
                <a:ext uri="{63B3BB69-23CF-44E3-9099-C40C66FF867C}">
                  <a14:compatExt spid="_x0000_s42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333</xdr:row>
          <xdr:rowOff>857250</xdr:rowOff>
        </xdr:from>
        <xdr:to>
          <xdr:col>9</xdr:col>
          <xdr:colOff>514350</xdr:colOff>
          <xdr:row>333</xdr:row>
          <xdr:rowOff>1219200</xdr:rowOff>
        </xdr:to>
        <xdr:sp macro="" textlink="">
          <xdr:nvSpPr>
            <xdr:cNvPr id="42671" name="Check Box 687" hidden="1">
              <a:extLst>
                <a:ext uri="{63B3BB69-23CF-44E3-9099-C40C66FF867C}">
                  <a14:compatExt spid="_x0000_s42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333</xdr:row>
          <xdr:rowOff>857250</xdr:rowOff>
        </xdr:from>
        <xdr:to>
          <xdr:col>10</xdr:col>
          <xdr:colOff>504825</xdr:colOff>
          <xdr:row>333</xdr:row>
          <xdr:rowOff>1219200</xdr:rowOff>
        </xdr:to>
        <xdr:sp macro="" textlink="">
          <xdr:nvSpPr>
            <xdr:cNvPr id="42672" name="Check Box 688" hidden="1">
              <a:extLst>
                <a:ext uri="{63B3BB69-23CF-44E3-9099-C40C66FF867C}">
                  <a14:compatExt spid="_x0000_s42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333</xdr:row>
          <xdr:rowOff>857250</xdr:rowOff>
        </xdr:from>
        <xdr:to>
          <xdr:col>11</xdr:col>
          <xdr:colOff>514350</xdr:colOff>
          <xdr:row>333</xdr:row>
          <xdr:rowOff>1219200</xdr:rowOff>
        </xdr:to>
        <xdr:sp macro="" textlink="">
          <xdr:nvSpPr>
            <xdr:cNvPr id="42673" name="Check Box 689" hidden="1">
              <a:extLst>
                <a:ext uri="{63B3BB69-23CF-44E3-9099-C40C66FF867C}">
                  <a14:compatExt spid="_x0000_s42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65</xdr:row>
          <xdr:rowOff>76200</xdr:rowOff>
        </xdr:from>
        <xdr:to>
          <xdr:col>8</xdr:col>
          <xdr:colOff>533400</xdr:colOff>
          <xdr:row>65</xdr:row>
          <xdr:rowOff>619125</xdr:rowOff>
        </xdr:to>
        <xdr:sp macro="" textlink="">
          <xdr:nvSpPr>
            <xdr:cNvPr id="42681" name="Check Box 697" hidden="1">
              <a:extLst>
                <a:ext uri="{63B3BB69-23CF-44E3-9099-C40C66FF867C}">
                  <a14:compatExt spid="_x0000_s42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59</xdr:row>
          <xdr:rowOff>76200</xdr:rowOff>
        </xdr:from>
        <xdr:to>
          <xdr:col>8</xdr:col>
          <xdr:colOff>523875</xdr:colOff>
          <xdr:row>59</xdr:row>
          <xdr:rowOff>676275</xdr:rowOff>
        </xdr:to>
        <xdr:sp macro="" textlink="">
          <xdr:nvSpPr>
            <xdr:cNvPr id="42682" name="Check Box 698" hidden="1">
              <a:extLst>
                <a:ext uri="{63B3BB69-23CF-44E3-9099-C40C66FF867C}">
                  <a14:compatExt spid="_x0000_s42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60</xdr:row>
          <xdr:rowOff>85725</xdr:rowOff>
        </xdr:from>
        <xdr:to>
          <xdr:col>8</xdr:col>
          <xdr:colOff>533400</xdr:colOff>
          <xdr:row>60</xdr:row>
          <xdr:rowOff>676275</xdr:rowOff>
        </xdr:to>
        <xdr:sp macro="" textlink="">
          <xdr:nvSpPr>
            <xdr:cNvPr id="42683" name="Check Box 699" hidden="1">
              <a:extLst>
                <a:ext uri="{63B3BB69-23CF-44E3-9099-C40C66FF867C}">
                  <a14:compatExt spid="_x0000_s42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61</xdr:row>
          <xdr:rowOff>85725</xdr:rowOff>
        </xdr:from>
        <xdr:to>
          <xdr:col>8</xdr:col>
          <xdr:colOff>533400</xdr:colOff>
          <xdr:row>61</xdr:row>
          <xdr:rowOff>676275</xdr:rowOff>
        </xdr:to>
        <xdr:sp macro="" textlink="">
          <xdr:nvSpPr>
            <xdr:cNvPr id="42684" name="Check Box 700" hidden="1">
              <a:extLst>
                <a:ext uri="{63B3BB69-23CF-44E3-9099-C40C66FF867C}">
                  <a14:compatExt spid="_x0000_s42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62</xdr:row>
          <xdr:rowOff>152400</xdr:rowOff>
        </xdr:from>
        <xdr:to>
          <xdr:col>8</xdr:col>
          <xdr:colOff>533400</xdr:colOff>
          <xdr:row>62</xdr:row>
          <xdr:rowOff>581025</xdr:rowOff>
        </xdr:to>
        <xdr:sp macro="" textlink="">
          <xdr:nvSpPr>
            <xdr:cNvPr id="42685" name="Check Box 701" hidden="1">
              <a:extLst>
                <a:ext uri="{63B3BB69-23CF-44E3-9099-C40C66FF867C}">
                  <a14:compatExt spid="_x0000_s42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63</xdr:row>
          <xdr:rowOff>152400</xdr:rowOff>
        </xdr:from>
        <xdr:to>
          <xdr:col>8</xdr:col>
          <xdr:colOff>533400</xdr:colOff>
          <xdr:row>63</xdr:row>
          <xdr:rowOff>581025</xdr:rowOff>
        </xdr:to>
        <xdr:sp macro="" textlink="">
          <xdr:nvSpPr>
            <xdr:cNvPr id="42686" name="Check Box 702" hidden="1">
              <a:extLst>
                <a:ext uri="{63B3BB69-23CF-44E3-9099-C40C66FF867C}">
                  <a14:compatExt spid="_x0000_s42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66</xdr:row>
          <xdr:rowOff>152400</xdr:rowOff>
        </xdr:from>
        <xdr:to>
          <xdr:col>8</xdr:col>
          <xdr:colOff>533400</xdr:colOff>
          <xdr:row>66</xdr:row>
          <xdr:rowOff>581025</xdr:rowOff>
        </xdr:to>
        <xdr:sp macro="" textlink="">
          <xdr:nvSpPr>
            <xdr:cNvPr id="42687" name="Check Box 703" hidden="1">
              <a:extLst>
                <a:ext uri="{63B3BB69-23CF-44E3-9099-C40C66FF867C}">
                  <a14:compatExt spid="_x0000_s42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67</xdr:row>
          <xdr:rowOff>123825</xdr:rowOff>
        </xdr:from>
        <xdr:to>
          <xdr:col>8</xdr:col>
          <xdr:colOff>523875</xdr:colOff>
          <xdr:row>67</xdr:row>
          <xdr:rowOff>857250</xdr:rowOff>
        </xdr:to>
        <xdr:sp macro="" textlink="">
          <xdr:nvSpPr>
            <xdr:cNvPr id="42688" name="Check Box 704" hidden="1">
              <a:extLst>
                <a:ext uri="{63B3BB69-23CF-44E3-9099-C40C66FF867C}">
                  <a14:compatExt spid="_x0000_s42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72</xdr:row>
          <xdr:rowOff>152400</xdr:rowOff>
        </xdr:from>
        <xdr:to>
          <xdr:col>8</xdr:col>
          <xdr:colOff>514350</xdr:colOff>
          <xdr:row>72</xdr:row>
          <xdr:rowOff>495300</xdr:rowOff>
        </xdr:to>
        <xdr:sp macro="" textlink="">
          <xdr:nvSpPr>
            <xdr:cNvPr id="42696" name="Check Box 712" hidden="1">
              <a:extLst>
                <a:ext uri="{63B3BB69-23CF-44E3-9099-C40C66FF867C}">
                  <a14:compatExt spid="_x0000_s426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73</xdr:row>
          <xdr:rowOff>114300</xdr:rowOff>
        </xdr:from>
        <xdr:to>
          <xdr:col>8</xdr:col>
          <xdr:colOff>504825</xdr:colOff>
          <xdr:row>73</xdr:row>
          <xdr:rowOff>581025</xdr:rowOff>
        </xdr:to>
        <xdr:sp macro="" textlink="">
          <xdr:nvSpPr>
            <xdr:cNvPr id="42697" name="Check Box 713" hidden="1">
              <a:extLst>
                <a:ext uri="{63B3BB69-23CF-44E3-9099-C40C66FF867C}">
                  <a14:compatExt spid="_x0000_s42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74</xdr:row>
          <xdr:rowOff>152400</xdr:rowOff>
        </xdr:from>
        <xdr:to>
          <xdr:col>8</xdr:col>
          <xdr:colOff>514350</xdr:colOff>
          <xdr:row>74</xdr:row>
          <xdr:rowOff>504825</xdr:rowOff>
        </xdr:to>
        <xdr:sp macro="" textlink="">
          <xdr:nvSpPr>
            <xdr:cNvPr id="42699" name="Check Box 715" hidden="1">
              <a:extLst>
                <a:ext uri="{63B3BB69-23CF-44E3-9099-C40C66FF867C}">
                  <a14:compatExt spid="_x0000_s42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75</xdr:row>
          <xdr:rowOff>123825</xdr:rowOff>
        </xdr:from>
        <xdr:to>
          <xdr:col>8</xdr:col>
          <xdr:colOff>504825</xdr:colOff>
          <xdr:row>75</xdr:row>
          <xdr:rowOff>552450</xdr:rowOff>
        </xdr:to>
        <xdr:sp macro="" textlink="">
          <xdr:nvSpPr>
            <xdr:cNvPr id="42700" name="Check Box 716" hidden="1">
              <a:extLst>
                <a:ext uri="{63B3BB69-23CF-44E3-9099-C40C66FF867C}">
                  <a14:compatExt spid="_x0000_s42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76</xdr:row>
          <xdr:rowOff>123825</xdr:rowOff>
        </xdr:from>
        <xdr:to>
          <xdr:col>8</xdr:col>
          <xdr:colOff>504825</xdr:colOff>
          <xdr:row>76</xdr:row>
          <xdr:rowOff>552450</xdr:rowOff>
        </xdr:to>
        <xdr:sp macro="" textlink="">
          <xdr:nvSpPr>
            <xdr:cNvPr id="42701" name="Check Box 717" hidden="1">
              <a:extLst>
                <a:ext uri="{63B3BB69-23CF-44E3-9099-C40C66FF867C}">
                  <a14:compatExt spid="_x0000_s42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77</xdr:row>
          <xdr:rowOff>123825</xdr:rowOff>
        </xdr:from>
        <xdr:to>
          <xdr:col>8</xdr:col>
          <xdr:colOff>504825</xdr:colOff>
          <xdr:row>77</xdr:row>
          <xdr:rowOff>552450</xdr:rowOff>
        </xdr:to>
        <xdr:sp macro="" textlink="">
          <xdr:nvSpPr>
            <xdr:cNvPr id="42702" name="Check Box 718" hidden="1">
              <a:extLst>
                <a:ext uri="{63B3BB69-23CF-44E3-9099-C40C66FF867C}">
                  <a14:compatExt spid="_x0000_s427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78</xdr:row>
          <xdr:rowOff>123825</xdr:rowOff>
        </xdr:from>
        <xdr:to>
          <xdr:col>8</xdr:col>
          <xdr:colOff>504825</xdr:colOff>
          <xdr:row>78</xdr:row>
          <xdr:rowOff>552450</xdr:rowOff>
        </xdr:to>
        <xdr:sp macro="" textlink="">
          <xdr:nvSpPr>
            <xdr:cNvPr id="42703" name="Check Box 719" hidden="1">
              <a:extLst>
                <a:ext uri="{63B3BB69-23CF-44E3-9099-C40C66FF867C}">
                  <a14:compatExt spid="_x0000_s427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79</xdr:row>
          <xdr:rowOff>123825</xdr:rowOff>
        </xdr:from>
        <xdr:to>
          <xdr:col>8</xdr:col>
          <xdr:colOff>504825</xdr:colOff>
          <xdr:row>79</xdr:row>
          <xdr:rowOff>552450</xdr:rowOff>
        </xdr:to>
        <xdr:sp macro="" textlink="">
          <xdr:nvSpPr>
            <xdr:cNvPr id="42704" name="Check Box 720" hidden="1">
              <a:extLst>
                <a:ext uri="{63B3BB69-23CF-44E3-9099-C40C66FF867C}">
                  <a14:compatExt spid="_x0000_s427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80</xdr:row>
          <xdr:rowOff>123825</xdr:rowOff>
        </xdr:from>
        <xdr:to>
          <xdr:col>8</xdr:col>
          <xdr:colOff>504825</xdr:colOff>
          <xdr:row>80</xdr:row>
          <xdr:rowOff>552450</xdr:rowOff>
        </xdr:to>
        <xdr:sp macro="" textlink="">
          <xdr:nvSpPr>
            <xdr:cNvPr id="42705" name="Check Box 721" hidden="1">
              <a:extLst>
                <a:ext uri="{63B3BB69-23CF-44E3-9099-C40C66FF867C}">
                  <a14:compatExt spid="_x0000_s42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81</xdr:row>
          <xdr:rowOff>123825</xdr:rowOff>
        </xdr:from>
        <xdr:to>
          <xdr:col>8</xdr:col>
          <xdr:colOff>504825</xdr:colOff>
          <xdr:row>81</xdr:row>
          <xdr:rowOff>552450</xdr:rowOff>
        </xdr:to>
        <xdr:sp macro="" textlink="">
          <xdr:nvSpPr>
            <xdr:cNvPr id="42706" name="Check Box 722" hidden="1">
              <a:extLst>
                <a:ext uri="{63B3BB69-23CF-44E3-9099-C40C66FF867C}">
                  <a14:compatExt spid="_x0000_s42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82</xdr:row>
          <xdr:rowOff>123825</xdr:rowOff>
        </xdr:from>
        <xdr:to>
          <xdr:col>8</xdr:col>
          <xdr:colOff>504825</xdr:colOff>
          <xdr:row>82</xdr:row>
          <xdr:rowOff>552450</xdr:rowOff>
        </xdr:to>
        <xdr:sp macro="" textlink="">
          <xdr:nvSpPr>
            <xdr:cNvPr id="42707" name="Check Box 723" hidden="1">
              <a:extLst>
                <a:ext uri="{63B3BB69-23CF-44E3-9099-C40C66FF867C}">
                  <a14:compatExt spid="_x0000_s42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83</xdr:row>
          <xdr:rowOff>123825</xdr:rowOff>
        </xdr:from>
        <xdr:to>
          <xdr:col>8</xdr:col>
          <xdr:colOff>504825</xdr:colOff>
          <xdr:row>83</xdr:row>
          <xdr:rowOff>552450</xdr:rowOff>
        </xdr:to>
        <xdr:sp macro="" textlink="">
          <xdr:nvSpPr>
            <xdr:cNvPr id="42708" name="Check Box 724" hidden="1">
              <a:extLst>
                <a:ext uri="{63B3BB69-23CF-44E3-9099-C40C66FF867C}">
                  <a14:compatExt spid="_x0000_s427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90</xdr:row>
          <xdr:rowOff>85725</xdr:rowOff>
        </xdr:from>
        <xdr:to>
          <xdr:col>8</xdr:col>
          <xdr:colOff>504825</xdr:colOff>
          <xdr:row>90</xdr:row>
          <xdr:rowOff>571500</xdr:rowOff>
        </xdr:to>
        <xdr:sp macro="" textlink="">
          <xdr:nvSpPr>
            <xdr:cNvPr id="42709" name="Check Box 725" hidden="1">
              <a:extLst>
                <a:ext uri="{63B3BB69-23CF-44E3-9099-C40C66FF867C}">
                  <a14:compatExt spid="_x0000_s427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91</xdr:row>
          <xdr:rowOff>38100</xdr:rowOff>
        </xdr:from>
        <xdr:to>
          <xdr:col>8</xdr:col>
          <xdr:colOff>533400</xdr:colOff>
          <xdr:row>92</xdr:row>
          <xdr:rowOff>628650</xdr:rowOff>
        </xdr:to>
        <xdr:sp macro="" textlink="">
          <xdr:nvSpPr>
            <xdr:cNvPr id="42710" name="Check Box 726" hidden="1">
              <a:extLst>
                <a:ext uri="{63B3BB69-23CF-44E3-9099-C40C66FF867C}">
                  <a14:compatExt spid="_x0000_s427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93</xdr:row>
          <xdr:rowOff>85725</xdr:rowOff>
        </xdr:from>
        <xdr:to>
          <xdr:col>8</xdr:col>
          <xdr:colOff>514350</xdr:colOff>
          <xdr:row>94</xdr:row>
          <xdr:rowOff>447675</xdr:rowOff>
        </xdr:to>
        <xdr:sp macro="" textlink="">
          <xdr:nvSpPr>
            <xdr:cNvPr id="42711" name="Check Box 727" hidden="1">
              <a:extLst>
                <a:ext uri="{63B3BB69-23CF-44E3-9099-C40C66FF867C}">
                  <a14:compatExt spid="_x0000_s427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97</xdr:row>
          <xdr:rowOff>66675</xdr:rowOff>
        </xdr:from>
        <xdr:to>
          <xdr:col>8</xdr:col>
          <xdr:colOff>504825</xdr:colOff>
          <xdr:row>97</xdr:row>
          <xdr:rowOff>619125</xdr:rowOff>
        </xdr:to>
        <xdr:sp macro="" textlink="">
          <xdr:nvSpPr>
            <xdr:cNvPr id="42713" name="Check Box 729" hidden="1">
              <a:extLst>
                <a:ext uri="{63B3BB69-23CF-44E3-9099-C40C66FF867C}">
                  <a14:compatExt spid="_x0000_s427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102</xdr:row>
          <xdr:rowOff>123825</xdr:rowOff>
        </xdr:from>
        <xdr:to>
          <xdr:col>8</xdr:col>
          <xdr:colOff>504825</xdr:colOff>
          <xdr:row>103</xdr:row>
          <xdr:rowOff>1905000</xdr:rowOff>
        </xdr:to>
        <xdr:sp macro="" textlink="">
          <xdr:nvSpPr>
            <xdr:cNvPr id="42714" name="Check Box 730" hidden="1">
              <a:extLst>
                <a:ext uri="{63B3BB69-23CF-44E3-9099-C40C66FF867C}">
                  <a14:compatExt spid="_x0000_s427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105</xdr:row>
          <xdr:rowOff>95250</xdr:rowOff>
        </xdr:from>
        <xdr:to>
          <xdr:col>8</xdr:col>
          <xdr:colOff>533400</xdr:colOff>
          <xdr:row>105</xdr:row>
          <xdr:rowOff>933450</xdr:rowOff>
        </xdr:to>
        <xdr:sp macro="" textlink="">
          <xdr:nvSpPr>
            <xdr:cNvPr id="42715" name="Check Box 731" hidden="1">
              <a:extLst>
                <a:ext uri="{63B3BB69-23CF-44E3-9099-C40C66FF867C}">
                  <a14:compatExt spid="_x0000_s427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107</xdr:row>
          <xdr:rowOff>276225</xdr:rowOff>
        </xdr:from>
        <xdr:to>
          <xdr:col>8</xdr:col>
          <xdr:colOff>561975</xdr:colOff>
          <xdr:row>107</xdr:row>
          <xdr:rowOff>1514475</xdr:rowOff>
        </xdr:to>
        <xdr:sp macro="" textlink="">
          <xdr:nvSpPr>
            <xdr:cNvPr id="42716" name="Check Box 732" hidden="1">
              <a:extLst>
                <a:ext uri="{63B3BB69-23CF-44E3-9099-C40C66FF867C}">
                  <a14:compatExt spid="_x0000_s427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110</xdr:row>
          <xdr:rowOff>161925</xdr:rowOff>
        </xdr:from>
        <xdr:to>
          <xdr:col>8</xdr:col>
          <xdr:colOff>542925</xdr:colOff>
          <xdr:row>110</xdr:row>
          <xdr:rowOff>1123950</xdr:rowOff>
        </xdr:to>
        <xdr:sp macro="" textlink="">
          <xdr:nvSpPr>
            <xdr:cNvPr id="42717" name="Check Box 733" hidden="1">
              <a:extLst>
                <a:ext uri="{63B3BB69-23CF-44E3-9099-C40C66FF867C}">
                  <a14:compatExt spid="_x0000_s427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129</xdr:row>
          <xdr:rowOff>142875</xdr:rowOff>
        </xdr:from>
        <xdr:to>
          <xdr:col>8</xdr:col>
          <xdr:colOff>504825</xdr:colOff>
          <xdr:row>129</xdr:row>
          <xdr:rowOff>1143000</xdr:rowOff>
        </xdr:to>
        <xdr:sp macro="" textlink="">
          <xdr:nvSpPr>
            <xdr:cNvPr id="42718" name="Check Box 734" hidden="1">
              <a:extLst>
                <a:ext uri="{63B3BB69-23CF-44E3-9099-C40C66FF867C}">
                  <a14:compatExt spid="_x0000_s427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135</xdr:row>
          <xdr:rowOff>123825</xdr:rowOff>
        </xdr:from>
        <xdr:to>
          <xdr:col>8</xdr:col>
          <xdr:colOff>504825</xdr:colOff>
          <xdr:row>135</xdr:row>
          <xdr:rowOff>857250</xdr:rowOff>
        </xdr:to>
        <xdr:sp macro="" textlink="">
          <xdr:nvSpPr>
            <xdr:cNvPr id="42719" name="Check Box 735" hidden="1">
              <a:extLst>
                <a:ext uri="{63B3BB69-23CF-44E3-9099-C40C66FF867C}">
                  <a14:compatExt spid="_x0000_s427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141</xdr:row>
          <xdr:rowOff>133350</xdr:rowOff>
        </xdr:from>
        <xdr:to>
          <xdr:col>8</xdr:col>
          <xdr:colOff>504825</xdr:colOff>
          <xdr:row>141</xdr:row>
          <xdr:rowOff>476250</xdr:rowOff>
        </xdr:to>
        <xdr:sp macro="" textlink="">
          <xdr:nvSpPr>
            <xdr:cNvPr id="42721" name="Check Box 737" hidden="1">
              <a:extLst>
                <a:ext uri="{63B3BB69-23CF-44E3-9099-C40C66FF867C}">
                  <a14:compatExt spid="_x0000_s42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145</xdr:row>
          <xdr:rowOff>133350</xdr:rowOff>
        </xdr:from>
        <xdr:to>
          <xdr:col>8</xdr:col>
          <xdr:colOff>504825</xdr:colOff>
          <xdr:row>145</xdr:row>
          <xdr:rowOff>476250</xdr:rowOff>
        </xdr:to>
        <xdr:sp macro="" textlink="">
          <xdr:nvSpPr>
            <xdr:cNvPr id="42723" name="Check Box 739" hidden="1">
              <a:extLst>
                <a:ext uri="{63B3BB69-23CF-44E3-9099-C40C66FF867C}">
                  <a14:compatExt spid="_x0000_s42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146</xdr:row>
          <xdr:rowOff>114300</xdr:rowOff>
        </xdr:from>
        <xdr:to>
          <xdr:col>8</xdr:col>
          <xdr:colOff>504825</xdr:colOff>
          <xdr:row>146</xdr:row>
          <xdr:rowOff>466725</xdr:rowOff>
        </xdr:to>
        <xdr:sp macro="" textlink="">
          <xdr:nvSpPr>
            <xdr:cNvPr id="42724" name="Check Box 740" hidden="1">
              <a:extLst>
                <a:ext uri="{63B3BB69-23CF-44E3-9099-C40C66FF867C}">
                  <a14:compatExt spid="_x0000_s42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149</xdr:row>
          <xdr:rowOff>95250</xdr:rowOff>
        </xdr:from>
        <xdr:to>
          <xdr:col>8</xdr:col>
          <xdr:colOff>504825</xdr:colOff>
          <xdr:row>149</xdr:row>
          <xdr:rowOff>523875</xdr:rowOff>
        </xdr:to>
        <xdr:sp macro="" textlink="">
          <xdr:nvSpPr>
            <xdr:cNvPr id="42725" name="Check Box 741" hidden="1">
              <a:extLst>
                <a:ext uri="{63B3BB69-23CF-44E3-9099-C40C66FF867C}">
                  <a14:compatExt spid="_x0000_s42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153</xdr:row>
          <xdr:rowOff>19050</xdr:rowOff>
        </xdr:from>
        <xdr:to>
          <xdr:col>8</xdr:col>
          <xdr:colOff>542925</xdr:colOff>
          <xdr:row>155</xdr:row>
          <xdr:rowOff>2247900</xdr:rowOff>
        </xdr:to>
        <xdr:sp macro="" textlink="">
          <xdr:nvSpPr>
            <xdr:cNvPr id="42726" name="Check Box 742" hidden="1">
              <a:extLst>
                <a:ext uri="{63B3BB69-23CF-44E3-9099-C40C66FF867C}">
                  <a14:compatExt spid="_x0000_s42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177</xdr:row>
          <xdr:rowOff>114300</xdr:rowOff>
        </xdr:from>
        <xdr:to>
          <xdr:col>8</xdr:col>
          <xdr:colOff>504825</xdr:colOff>
          <xdr:row>177</xdr:row>
          <xdr:rowOff>533400</xdr:rowOff>
        </xdr:to>
        <xdr:sp macro="" textlink="">
          <xdr:nvSpPr>
            <xdr:cNvPr id="42727" name="Check Box 743" hidden="1">
              <a:extLst>
                <a:ext uri="{63B3BB69-23CF-44E3-9099-C40C66FF867C}">
                  <a14:compatExt spid="_x0000_s42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178</xdr:row>
          <xdr:rowOff>123825</xdr:rowOff>
        </xdr:from>
        <xdr:to>
          <xdr:col>8</xdr:col>
          <xdr:colOff>504825</xdr:colOff>
          <xdr:row>178</xdr:row>
          <xdr:rowOff>476250</xdr:rowOff>
        </xdr:to>
        <xdr:sp macro="" textlink="">
          <xdr:nvSpPr>
            <xdr:cNvPr id="42728" name="Check Box 744" hidden="1">
              <a:extLst>
                <a:ext uri="{63B3BB69-23CF-44E3-9099-C40C66FF867C}">
                  <a14:compatExt spid="_x0000_s42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179</xdr:row>
          <xdr:rowOff>133350</xdr:rowOff>
        </xdr:from>
        <xdr:to>
          <xdr:col>8</xdr:col>
          <xdr:colOff>514350</xdr:colOff>
          <xdr:row>179</xdr:row>
          <xdr:rowOff>466725</xdr:rowOff>
        </xdr:to>
        <xdr:sp macro="" textlink="">
          <xdr:nvSpPr>
            <xdr:cNvPr id="42729" name="Check Box 745" hidden="1">
              <a:extLst>
                <a:ext uri="{63B3BB69-23CF-44E3-9099-C40C66FF867C}">
                  <a14:compatExt spid="_x0000_s42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180</xdr:row>
          <xdr:rowOff>133350</xdr:rowOff>
        </xdr:from>
        <xdr:to>
          <xdr:col>8</xdr:col>
          <xdr:colOff>514350</xdr:colOff>
          <xdr:row>180</xdr:row>
          <xdr:rowOff>476250</xdr:rowOff>
        </xdr:to>
        <xdr:sp macro="" textlink="">
          <xdr:nvSpPr>
            <xdr:cNvPr id="42730" name="Check Box 746" hidden="1">
              <a:extLst>
                <a:ext uri="{63B3BB69-23CF-44E3-9099-C40C66FF867C}">
                  <a14:compatExt spid="_x0000_s42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181</xdr:row>
          <xdr:rowOff>133350</xdr:rowOff>
        </xdr:from>
        <xdr:to>
          <xdr:col>8</xdr:col>
          <xdr:colOff>514350</xdr:colOff>
          <xdr:row>181</xdr:row>
          <xdr:rowOff>485775</xdr:rowOff>
        </xdr:to>
        <xdr:sp macro="" textlink="">
          <xdr:nvSpPr>
            <xdr:cNvPr id="42731" name="Check Box 747" hidden="1">
              <a:extLst>
                <a:ext uri="{63B3BB69-23CF-44E3-9099-C40C66FF867C}">
                  <a14:compatExt spid="_x0000_s42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182</xdr:row>
          <xdr:rowOff>104775</xdr:rowOff>
        </xdr:from>
        <xdr:to>
          <xdr:col>8</xdr:col>
          <xdr:colOff>504825</xdr:colOff>
          <xdr:row>182</xdr:row>
          <xdr:rowOff>533400</xdr:rowOff>
        </xdr:to>
        <xdr:sp macro="" textlink="">
          <xdr:nvSpPr>
            <xdr:cNvPr id="42732" name="Check Box 748" hidden="1">
              <a:extLst>
                <a:ext uri="{63B3BB69-23CF-44E3-9099-C40C66FF867C}">
                  <a14:compatExt spid="_x0000_s42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183</xdr:row>
          <xdr:rowOff>104775</xdr:rowOff>
        </xdr:from>
        <xdr:to>
          <xdr:col>8</xdr:col>
          <xdr:colOff>504825</xdr:colOff>
          <xdr:row>183</xdr:row>
          <xdr:rowOff>533400</xdr:rowOff>
        </xdr:to>
        <xdr:sp macro="" textlink="">
          <xdr:nvSpPr>
            <xdr:cNvPr id="42733" name="Check Box 749" hidden="1">
              <a:extLst>
                <a:ext uri="{63B3BB69-23CF-44E3-9099-C40C66FF867C}">
                  <a14:compatExt spid="_x0000_s42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184</xdr:row>
          <xdr:rowOff>104775</xdr:rowOff>
        </xdr:from>
        <xdr:to>
          <xdr:col>8</xdr:col>
          <xdr:colOff>504825</xdr:colOff>
          <xdr:row>184</xdr:row>
          <xdr:rowOff>533400</xdr:rowOff>
        </xdr:to>
        <xdr:sp macro="" textlink="">
          <xdr:nvSpPr>
            <xdr:cNvPr id="42734" name="Check Box 750" hidden="1">
              <a:extLst>
                <a:ext uri="{63B3BB69-23CF-44E3-9099-C40C66FF867C}">
                  <a14:compatExt spid="_x0000_s427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187</xdr:row>
          <xdr:rowOff>142875</xdr:rowOff>
        </xdr:from>
        <xdr:to>
          <xdr:col>8</xdr:col>
          <xdr:colOff>504825</xdr:colOff>
          <xdr:row>187</xdr:row>
          <xdr:rowOff>1333500</xdr:rowOff>
        </xdr:to>
        <xdr:sp macro="" textlink="">
          <xdr:nvSpPr>
            <xdr:cNvPr id="42736" name="Check Box 752" hidden="1">
              <a:extLst>
                <a:ext uri="{63B3BB69-23CF-44E3-9099-C40C66FF867C}">
                  <a14:compatExt spid="_x0000_s427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198</xdr:row>
          <xdr:rowOff>57150</xdr:rowOff>
        </xdr:from>
        <xdr:to>
          <xdr:col>8</xdr:col>
          <xdr:colOff>504825</xdr:colOff>
          <xdr:row>198</xdr:row>
          <xdr:rowOff>609600</xdr:rowOff>
        </xdr:to>
        <xdr:sp macro="" textlink="">
          <xdr:nvSpPr>
            <xdr:cNvPr id="42737" name="Check Box 753" hidden="1">
              <a:extLst>
                <a:ext uri="{63B3BB69-23CF-44E3-9099-C40C66FF867C}">
                  <a14:compatExt spid="_x0000_s42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199</xdr:row>
          <xdr:rowOff>104775</xdr:rowOff>
        </xdr:from>
        <xdr:to>
          <xdr:col>8</xdr:col>
          <xdr:colOff>504825</xdr:colOff>
          <xdr:row>199</xdr:row>
          <xdr:rowOff>514350</xdr:rowOff>
        </xdr:to>
        <xdr:sp macro="" textlink="">
          <xdr:nvSpPr>
            <xdr:cNvPr id="42738" name="Check Box 754" hidden="1">
              <a:extLst>
                <a:ext uri="{63B3BB69-23CF-44E3-9099-C40C66FF867C}">
                  <a14:compatExt spid="_x0000_s427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200</xdr:row>
          <xdr:rowOff>123825</xdr:rowOff>
        </xdr:from>
        <xdr:to>
          <xdr:col>8</xdr:col>
          <xdr:colOff>504825</xdr:colOff>
          <xdr:row>200</xdr:row>
          <xdr:rowOff>495300</xdr:rowOff>
        </xdr:to>
        <xdr:sp macro="" textlink="">
          <xdr:nvSpPr>
            <xdr:cNvPr id="42739" name="Check Box 755" hidden="1">
              <a:extLst>
                <a:ext uri="{63B3BB69-23CF-44E3-9099-C40C66FF867C}">
                  <a14:compatExt spid="_x0000_s42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201</xdr:row>
          <xdr:rowOff>104775</xdr:rowOff>
        </xdr:from>
        <xdr:to>
          <xdr:col>8</xdr:col>
          <xdr:colOff>504825</xdr:colOff>
          <xdr:row>201</xdr:row>
          <xdr:rowOff>533400</xdr:rowOff>
        </xdr:to>
        <xdr:sp macro="" textlink="">
          <xdr:nvSpPr>
            <xdr:cNvPr id="42740" name="Check Box 756" hidden="1">
              <a:extLst>
                <a:ext uri="{63B3BB69-23CF-44E3-9099-C40C66FF867C}">
                  <a14:compatExt spid="_x0000_s42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202</xdr:row>
          <xdr:rowOff>104775</xdr:rowOff>
        </xdr:from>
        <xdr:to>
          <xdr:col>8</xdr:col>
          <xdr:colOff>504825</xdr:colOff>
          <xdr:row>202</xdr:row>
          <xdr:rowOff>533400</xdr:rowOff>
        </xdr:to>
        <xdr:sp macro="" textlink="">
          <xdr:nvSpPr>
            <xdr:cNvPr id="42741" name="Check Box 757" hidden="1">
              <a:extLst>
                <a:ext uri="{63B3BB69-23CF-44E3-9099-C40C66FF867C}">
                  <a14:compatExt spid="_x0000_s42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203</xdr:row>
          <xdr:rowOff>104775</xdr:rowOff>
        </xdr:from>
        <xdr:to>
          <xdr:col>8</xdr:col>
          <xdr:colOff>504825</xdr:colOff>
          <xdr:row>203</xdr:row>
          <xdr:rowOff>533400</xdr:rowOff>
        </xdr:to>
        <xdr:sp macro="" textlink="">
          <xdr:nvSpPr>
            <xdr:cNvPr id="42742" name="Check Box 758" hidden="1">
              <a:extLst>
                <a:ext uri="{63B3BB69-23CF-44E3-9099-C40C66FF867C}">
                  <a14:compatExt spid="_x0000_s427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212</xdr:row>
          <xdr:rowOff>361950</xdr:rowOff>
        </xdr:from>
        <xdr:to>
          <xdr:col>8</xdr:col>
          <xdr:colOff>504825</xdr:colOff>
          <xdr:row>212</xdr:row>
          <xdr:rowOff>914400</xdr:rowOff>
        </xdr:to>
        <xdr:sp macro="" textlink="">
          <xdr:nvSpPr>
            <xdr:cNvPr id="42743" name="Check Box 759" hidden="1">
              <a:extLst>
                <a:ext uri="{63B3BB69-23CF-44E3-9099-C40C66FF867C}">
                  <a14:compatExt spid="_x0000_s427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232</xdr:row>
          <xdr:rowOff>66675</xdr:rowOff>
        </xdr:from>
        <xdr:to>
          <xdr:col>8</xdr:col>
          <xdr:colOff>552450</xdr:colOff>
          <xdr:row>232</xdr:row>
          <xdr:rowOff>533400</xdr:rowOff>
        </xdr:to>
        <xdr:sp macro="" textlink="">
          <xdr:nvSpPr>
            <xdr:cNvPr id="42744" name="Check Box 760" hidden="1">
              <a:extLst>
                <a:ext uri="{63B3BB69-23CF-44E3-9099-C40C66FF867C}">
                  <a14:compatExt spid="_x0000_s427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236</xdr:row>
          <xdr:rowOff>85725</xdr:rowOff>
        </xdr:from>
        <xdr:to>
          <xdr:col>8</xdr:col>
          <xdr:colOff>552450</xdr:colOff>
          <xdr:row>236</xdr:row>
          <xdr:rowOff>485775</xdr:rowOff>
        </xdr:to>
        <xdr:sp macro="" textlink="">
          <xdr:nvSpPr>
            <xdr:cNvPr id="42747" name="Check Box 763" hidden="1">
              <a:extLst>
                <a:ext uri="{63B3BB69-23CF-44E3-9099-C40C66FF867C}">
                  <a14:compatExt spid="_x0000_s42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239</xdr:row>
          <xdr:rowOff>104775</xdr:rowOff>
        </xdr:from>
        <xdr:to>
          <xdr:col>8</xdr:col>
          <xdr:colOff>504825</xdr:colOff>
          <xdr:row>239</xdr:row>
          <xdr:rowOff>533400</xdr:rowOff>
        </xdr:to>
        <xdr:sp macro="" textlink="">
          <xdr:nvSpPr>
            <xdr:cNvPr id="42748" name="Check Box 764" hidden="1">
              <a:extLst>
                <a:ext uri="{63B3BB69-23CF-44E3-9099-C40C66FF867C}">
                  <a14:compatExt spid="_x0000_s42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244</xdr:row>
          <xdr:rowOff>104775</xdr:rowOff>
        </xdr:from>
        <xdr:to>
          <xdr:col>8</xdr:col>
          <xdr:colOff>504825</xdr:colOff>
          <xdr:row>244</xdr:row>
          <xdr:rowOff>504825</xdr:rowOff>
        </xdr:to>
        <xdr:sp macro="" textlink="">
          <xdr:nvSpPr>
            <xdr:cNvPr id="42749" name="Check Box 765" hidden="1">
              <a:extLst>
                <a:ext uri="{63B3BB69-23CF-44E3-9099-C40C66FF867C}">
                  <a14:compatExt spid="_x0000_s42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246</xdr:row>
          <xdr:rowOff>47625</xdr:rowOff>
        </xdr:from>
        <xdr:to>
          <xdr:col>8</xdr:col>
          <xdr:colOff>533400</xdr:colOff>
          <xdr:row>246</xdr:row>
          <xdr:rowOff>495300</xdr:rowOff>
        </xdr:to>
        <xdr:sp macro="" textlink="">
          <xdr:nvSpPr>
            <xdr:cNvPr id="42752" name="Check Box 768" hidden="1">
              <a:extLst>
                <a:ext uri="{63B3BB69-23CF-44E3-9099-C40C66FF867C}">
                  <a14:compatExt spid="_x0000_s42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248</xdr:row>
          <xdr:rowOff>38100</xdr:rowOff>
        </xdr:from>
        <xdr:to>
          <xdr:col>8</xdr:col>
          <xdr:colOff>533400</xdr:colOff>
          <xdr:row>248</xdr:row>
          <xdr:rowOff>495300</xdr:rowOff>
        </xdr:to>
        <xdr:sp macro="" textlink="">
          <xdr:nvSpPr>
            <xdr:cNvPr id="42753" name="Check Box 769" hidden="1">
              <a:extLst>
                <a:ext uri="{63B3BB69-23CF-44E3-9099-C40C66FF867C}">
                  <a14:compatExt spid="_x0000_s42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250</xdr:row>
          <xdr:rowOff>209550</xdr:rowOff>
        </xdr:from>
        <xdr:to>
          <xdr:col>8</xdr:col>
          <xdr:colOff>523875</xdr:colOff>
          <xdr:row>250</xdr:row>
          <xdr:rowOff>619125</xdr:rowOff>
        </xdr:to>
        <xdr:sp macro="" textlink="">
          <xdr:nvSpPr>
            <xdr:cNvPr id="42754" name="Check Box 770" hidden="1">
              <a:extLst>
                <a:ext uri="{63B3BB69-23CF-44E3-9099-C40C66FF867C}">
                  <a14:compatExt spid="_x0000_s42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252</xdr:row>
          <xdr:rowOff>9525</xdr:rowOff>
        </xdr:from>
        <xdr:to>
          <xdr:col>8</xdr:col>
          <xdr:colOff>523875</xdr:colOff>
          <xdr:row>252</xdr:row>
          <xdr:rowOff>342900</xdr:rowOff>
        </xdr:to>
        <xdr:sp macro="" textlink="">
          <xdr:nvSpPr>
            <xdr:cNvPr id="42755" name="Check Box 771" hidden="1">
              <a:extLst>
                <a:ext uri="{63B3BB69-23CF-44E3-9099-C40C66FF867C}">
                  <a14:compatExt spid="_x0000_s42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259</xdr:row>
          <xdr:rowOff>0</xdr:rowOff>
        </xdr:from>
        <xdr:to>
          <xdr:col>8</xdr:col>
          <xdr:colOff>533400</xdr:colOff>
          <xdr:row>259</xdr:row>
          <xdr:rowOff>400050</xdr:rowOff>
        </xdr:to>
        <xdr:sp macro="" textlink="">
          <xdr:nvSpPr>
            <xdr:cNvPr id="42757" name="Check Box 773" hidden="1">
              <a:extLst>
                <a:ext uri="{63B3BB69-23CF-44E3-9099-C40C66FF867C}">
                  <a14:compatExt spid="_x0000_s42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263</xdr:row>
          <xdr:rowOff>447675</xdr:rowOff>
        </xdr:from>
        <xdr:to>
          <xdr:col>8</xdr:col>
          <xdr:colOff>523875</xdr:colOff>
          <xdr:row>263</xdr:row>
          <xdr:rowOff>942975</xdr:rowOff>
        </xdr:to>
        <xdr:sp macro="" textlink="">
          <xdr:nvSpPr>
            <xdr:cNvPr id="42760" name="Check Box 776" hidden="1">
              <a:extLst>
                <a:ext uri="{63B3BB69-23CF-44E3-9099-C40C66FF867C}">
                  <a14:compatExt spid="_x0000_s42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260</xdr:row>
          <xdr:rowOff>190500</xdr:rowOff>
        </xdr:from>
        <xdr:to>
          <xdr:col>8</xdr:col>
          <xdr:colOff>533400</xdr:colOff>
          <xdr:row>261</xdr:row>
          <xdr:rowOff>266700</xdr:rowOff>
        </xdr:to>
        <xdr:sp macro="" textlink="">
          <xdr:nvSpPr>
            <xdr:cNvPr id="42761" name="Check Box 777" hidden="1">
              <a:extLst>
                <a:ext uri="{63B3BB69-23CF-44E3-9099-C40C66FF867C}">
                  <a14:compatExt spid="_x0000_s42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271</xdr:row>
          <xdr:rowOff>514350</xdr:rowOff>
        </xdr:from>
        <xdr:to>
          <xdr:col>8</xdr:col>
          <xdr:colOff>533400</xdr:colOff>
          <xdr:row>271</xdr:row>
          <xdr:rowOff>895350</xdr:rowOff>
        </xdr:to>
        <xdr:sp macro="" textlink="">
          <xdr:nvSpPr>
            <xdr:cNvPr id="42763" name="Check Box 779" hidden="1">
              <a:extLst>
                <a:ext uri="{63B3BB69-23CF-44E3-9099-C40C66FF867C}">
                  <a14:compatExt spid="_x0000_s42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273</xdr:row>
          <xdr:rowOff>28575</xdr:rowOff>
        </xdr:from>
        <xdr:to>
          <xdr:col>8</xdr:col>
          <xdr:colOff>533400</xdr:colOff>
          <xdr:row>273</xdr:row>
          <xdr:rowOff>342900</xdr:rowOff>
        </xdr:to>
        <xdr:sp macro="" textlink="">
          <xdr:nvSpPr>
            <xdr:cNvPr id="42764" name="Check Box 780" hidden="1">
              <a:extLst>
                <a:ext uri="{63B3BB69-23CF-44E3-9099-C40C66FF867C}">
                  <a14:compatExt spid="_x0000_s42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275</xdr:row>
          <xdr:rowOff>495300</xdr:rowOff>
        </xdr:from>
        <xdr:to>
          <xdr:col>8</xdr:col>
          <xdr:colOff>533400</xdr:colOff>
          <xdr:row>275</xdr:row>
          <xdr:rowOff>895350</xdr:rowOff>
        </xdr:to>
        <xdr:sp macro="" textlink="">
          <xdr:nvSpPr>
            <xdr:cNvPr id="42765" name="Check Box 781" hidden="1">
              <a:extLst>
                <a:ext uri="{63B3BB69-23CF-44E3-9099-C40C66FF867C}">
                  <a14:compatExt spid="_x0000_s42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277</xdr:row>
          <xdr:rowOff>28575</xdr:rowOff>
        </xdr:from>
        <xdr:to>
          <xdr:col>8</xdr:col>
          <xdr:colOff>533400</xdr:colOff>
          <xdr:row>277</xdr:row>
          <xdr:rowOff>381000</xdr:rowOff>
        </xdr:to>
        <xdr:sp macro="" textlink="">
          <xdr:nvSpPr>
            <xdr:cNvPr id="42766" name="Check Box 782" hidden="1">
              <a:extLst>
                <a:ext uri="{63B3BB69-23CF-44E3-9099-C40C66FF867C}">
                  <a14:compatExt spid="_x0000_s42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279</xdr:row>
          <xdr:rowOff>495300</xdr:rowOff>
        </xdr:from>
        <xdr:to>
          <xdr:col>8</xdr:col>
          <xdr:colOff>533400</xdr:colOff>
          <xdr:row>279</xdr:row>
          <xdr:rowOff>914400</xdr:rowOff>
        </xdr:to>
        <xdr:sp macro="" textlink="">
          <xdr:nvSpPr>
            <xdr:cNvPr id="42767" name="Check Box 783" hidden="1">
              <a:extLst>
                <a:ext uri="{63B3BB69-23CF-44E3-9099-C40C66FF867C}">
                  <a14:compatExt spid="_x0000_s42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283</xdr:row>
          <xdr:rowOff>933450</xdr:rowOff>
        </xdr:from>
        <xdr:to>
          <xdr:col>8</xdr:col>
          <xdr:colOff>542925</xdr:colOff>
          <xdr:row>283</xdr:row>
          <xdr:rowOff>1285875</xdr:rowOff>
        </xdr:to>
        <xdr:sp macro="" textlink="">
          <xdr:nvSpPr>
            <xdr:cNvPr id="42768" name="Check Box 784" hidden="1">
              <a:extLst>
                <a:ext uri="{63B3BB69-23CF-44E3-9099-C40C66FF867C}">
                  <a14:compatExt spid="_x0000_s42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285</xdr:row>
          <xdr:rowOff>161925</xdr:rowOff>
        </xdr:from>
        <xdr:to>
          <xdr:col>8</xdr:col>
          <xdr:colOff>542925</xdr:colOff>
          <xdr:row>285</xdr:row>
          <xdr:rowOff>466725</xdr:rowOff>
        </xdr:to>
        <xdr:sp macro="" textlink="">
          <xdr:nvSpPr>
            <xdr:cNvPr id="42769" name="Check Box 785" hidden="1">
              <a:extLst>
                <a:ext uri="{63B3BB69-23CF-44E3-9099-C40C66FF867C}">
                  <a14:compatExt spid="_x0000_s42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287</xdr:row>
          <xdr:rowOff>485775</xdr:rowOff>
        </xdr:from>
        <xdr:to>
          <xdr:col>8</xdr:col>
          <xdr:colOff>542925</xdr:colOff>
          <xdr:row>287</xdr:row>
          <xdr:rowOff>847725</xdr:rowOff>
        </xdr:to>
        <xdr:sp macro="" textlink="">
          <xdr:nvSpPr>
            <xdr:cNvPr id="42770" name="Check Box 786" hidden="1">
              <a:extLst>
                <a:ext uri="{63B3BB69-23CF-44E3-9099-C40C66FF867C}">
                  <a14:compatExt spid="_x0000_s42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293</xdr:row>
          <xdr:rowOff>523875</xdr:rowOff>
        </xdr:from>
        <xdr:to>
          <xdr:col>8</xdr:col>
          <xdr:colOff>533400</xdr:colOff>
          <xdr:row>293</xdr:row>
          <xdr:rowOff>885825</xdr:rowOff>
        </xdr:to>
        <xdr:sp macro="" textlink="">
          <xdr:nvSpPr>
            <xdr:cNvPr id="42771" name="Check Box 787" hidden="1">
              <a:extLst>
                <a:ext uri="{63B3BB69-23CF-44E3-9099-C40C66FF867C}">
                  <a14:compatExt spid="_x0000_s42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295</xdr:row>
          <xdr:rowOff>514350</xdr:rowOff>
        </xdr:from>
        <xdr:to>
          <xdr:col>8</xdr:col>
          <xdr:colOff>533400</xdr:colOff>
          <xdr:row>295</xdr:row>
          <xdr:rowOff>838200</xdr:rowOff>
        </xdr:to>
        <xdr:sp macro="" textlink="">
          <xdr:nvSpPr>
            <xdr:cNvPr id="42772" name="Check Box 788" hidden="1">
              <a:extLst>
                <a:ext uri="{63B3BB69-23CF-44E3-9099-C40C66FF867C}">
                  <a14:compatExt spid="_x0000_s42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296</xdr:row>
          <xdr:rowOff>152400</xdr:rowOff>
        </xdr:from>
        <xdr:to>
          <xdr:col>8</xdr:col>
          <xdr:colOff>542925</xdr:colOff>
          <xdr:row>297</xdr:row>
          <xdr:rowOff>285750</xdr:rowOff>
        </xdr:to>
        <xdr:sp macro="" textlink="">
          <xdr:nvSpPr>
            <xdr:cNvPr id="42773" name="Check Box 789" hidden="1">
              <a:extLst>
                <a:ext uri="{63B3BB69-23CF-44E3-9099-C40C66FF867C}">
                  <a14:compatExt spid="_x0000_s42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269</xdr:row>
          <xdr:rowOff>504825</xdr:rowOff>
        </xdr:from>
        <xdr:to>
          <xdr:col>8</xdr:col>
          <xdr:colOff>533400</xdr:colOff>
          <xdr:row>269</xdr:row>
          <xdr:rowOff>866775</xdr:rowOff>
        </xdr:to>
        <xdr:sp macro="" textlink="">
          <xdr:nvSpPr>
            <xdr:cNvPr id="42774" name="Check Box 790" hidden="1">
              <a:extLst>
                <a:ext uri="{63B3BB69-23CF-44E3-9099-C40C66FF867C}">
                  <a14:compatExt spid="_x0000_s42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306</xdr:row>
          <xdr:rowOff>476250</xdr:rowOff>
        </xdr:from>
        <xdr:to>
          <xdr:col>8</xdr:col>
          <xdr:colOff>504825</xdr:colOff>
          <xdr:row>306</xdr:row>
          <xdr:rowOff>809625</xdr:rowOff>
        </xdr:to>
        <xdr:sp macro="" textlink="">
          <xdr:nvSpPr>
            <xdr:cNvPr id="42775" name="Check Box 791" hidden="1">
              <a:extLst>
                <a:ext uri="{63B3BB69-23CF-44E3-9099-C40C66FF867C}">
                  <a14:compatExt spid="_x0000_s42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313</xdr:row>
          <xdr:rowOff>476250</xdr:rowOff>
        </xdr:from>
        <xdr:to>
          <xdr:col>8</xdr:col>
          <xdr:colOff>514350</xdr:colOff>
          <xdr:row>313</xdr:row>
          <xdr:rowOff>819150</xdr:rowOff>
        </xdr:to>
        <xdr:sp macro="" textlink="">
          <xdr:nvSpPr>
            <xdr:cNvPr id="42776" name="Check Box 792" hidden="1">
              <a:extLst>
                <a:ext uri="{63B3BB69-23CF-44E3-9099-C40C66FF867C}">
                  <a14:compatExt spid="_x0000_s42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319</xdr:row>
          <xdr:rowOff>457200</xdr:rowOff>
        </xdr:from>
        <xdr:to>
          <xdr:col>8</xdr:col>
          <xdr:colOff>504825</xdr:colOff>
          <xdr:row>319</xdr:row>
          <xdr:rowOff>800100</xdr:rowOff>
        </xdr:to>
        <xdr:sp macro="" textlink="">
          <xdr:nvSpPr>
            <xdr:cNvPr id="42777" name="Check Box 793" hidden="1">
              <a:extLst>
                <a:ext uri="{63B3BB69-23CF-44E3-9099-C40C66FF867C}">
                  <a14:compatExt spid="_x0000_s42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327</xdr:row>
          <xdr:rowOff>514350</xdr:rowOff>
        </xdr:from>
        <xdr:to>
          <xdr:col>8</xdr:col>
          <xdr:colOff>542925</xdr:colOff>
          <xdr:row>327</xdr:row>
          <xdr:rowOff>866775</xdr:rowOff>
        </xdr:to>
        <xdr:sp macro="" textlink="">
          <xdr:nvSpPr>
            <xdr:cNvPr id="42778" name="Check Box 794" hidden="1">
              <a:extLst>
                <a:ext uri="{63B3BB69-23CF-44E3-9099-C40C66FF867C}">
                  <a14:compatExt spid="_x0000_s42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320</xdr:row>
          <xdr:rowOff>142875</xdr:rowOff>
        </xdr:from>
        <xdr:to>
          <xdr:col>8</xdr:col>
          <xdr:colOff>542925</xdr:colOff>
          <xdr:row>321</xdr:row>
          <xdr:rowOff>276225</xdr:rowOff>
        </xdr:to>
        <xdr:sp macro="" textlink="">
          <xdr:nvSpPr>
            <xdr:cNvPr id="42779" name="Check Box 795" hidden="1">
              <a:extLst>
                <a:ext uri="{63B3BB69-23CF-44E3-9099-C40C66FF867C}">
                  <a14:compatExt spid="_x0000_s42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333</xdr:row>
          <xdr:rowOff>857250</xdr:rowOff>
        </xdr:from>
        <xdr:to>
          <xdr:col>8</xdr:col>
          <xdr:colOff>533400</xdr:colOff>
          <xdr:row>333</xdr:row>
          <xdr:rowOff>1200150</xdr:rowOff>
        </xdr:to>
        <xdr:sp macro="" textlink="">
          <xdr:nvSpPr>
            <xdr:cNvPr id="42780" name="Check Box 796" hidden="1">
              <a:extLst>
                <a:ext uri="{63B3BB69-23CF-44E3-9099-C40C66FF867C}">
                  <a14:compatExt spid="_x0000_s42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232</xdr:row>
          <xdr:rowOff>57150</xdr:rowOff>
        </xdr:from>
        <xdr:to>
          <xdr:col>9</xdr:col>
          <xdr:colOff>504825</xdr:colOff>
          <xdr:row>232</xdr:row>
          <xdr:rowOff>533400</xdr:rowOff>
        </xdr:to>
        <xdr:sp macro="" textlink="">
          <xdr:nvSpPr>
            <xdr:cNvPr id="42883" name="Check Box 899" hidden="1">
              <a:extLst>
                <a:ext uri="{63B3BB69-23CF-44E3-9099-C40C66FF867C}">
                  <a14:compatExt spid="_x0000_s428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232</xdr:row>
          <xdr:rowOff>57150</xdr:rowOff>
        </xdr:from>
        <xdr:to>
          <xdr:col>10</xdr:col>
          <xdr:colOff>504825</xdr:colOff>
          <xdr:row>232</xdr:row>
          <xdr:rowOff>533400</xdr:rowOff>
        </xdr:to>
        <xdr:sp macro="" textlink="">
          <xdr:nvSpPr>
            <xdr:cNvPr id="42884" name="Check Box 900" hidden="1">
              <a:extLst>
                <a:ext uri="{63B3BB69-23CF-44E3-9099-C40C66FF867C}">
                  <a14:compatExt spid="_x0000_s428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232</xdr:row>
          <xdr:rowOff>57150</xdr:rowOff>
        </xdr:from>
        <xdr:to>
          <xdr:col>11</xdr:col>
          <xdr:colOff>504825</xdr:colOff>
          <xdr:row>232</xdr:row>
          <xdr:rowOff>533400</xdr:rowOff>
        </xdr:to>
        <xdr:sp macro="" textlink="">
          <xdr:nvSpPr>
            <xdr:cNvPr id="42885" name="Check Box 901" hidden="1">
              <a:extLst>
                <a:ext uri="{63B3BB69-23CF-44E3-9099-C40C66FF867C}">
                  <a14:compatExt spid="_x0000_s4288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66675</xdr:colOff>
      <xdr:row>68</xdr:row>
      <xdr:rowOff>0</xdr:rowOff>
    </xdr:from>
    <xdr:to>
      <xdr:col>8</xdr:col>
      <xdr:colOff>457200</xdr:colOff>
      <xdr:row>68</xdr:row>
      <xdr:rowOff>0</xdr:rowOff>
    </xdr:to>
    <xdr:sp macro="" textlink="">
      <xdr:nvSpPr>
        <xdr:cNvPr id="2" name="Oval 1"/>
        <xdr:cNvSpPr/>
      </xdr:nvSpPr>
      <xdr:spPr>
        <a:xfrm>
          <a:off x="9353550" y="39528750"/>
          <a:ext cx="390525" cy="0"/>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5</xdr:row>
      <xdr:rowOff>147637</xdr:rowOff>
    </xdr:from>
    <xdr:to>
      <xdr:col>10</xdr:col>
      <xdr:colOff>76200</xdr:colOff>
      <xdr:row>16</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0</xdr:rowOff>
    </xdr:from>
    <xdr:to>
      <xdr:col>10</xdr:col>
      <xdr:colOff>76200</xdr:colOff>
      <xdr:row>31</xdr:row>
      <xdr:rowOff>42863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49</xdr:row>
      <xdr:rowOff>0</xdr:rowOff>
    </xdr:from>
    <xdr:to>
      <xdr:col>8</xdr:col>
      <xdr:colOff>117231</xdr:colOff>
      <xdr:row>59</xdr:row>
      <xdr:rowOff>42863</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63</xdr:row>
      <xdr:rowOff>0</xdr:rowOff>
    </xdr:from>
    <xdr:to>
      <xdr:col>10</xdr:col>
      <xdr:colOff>76200</xdr:colOff>
      <xdr:row>73</xdr:row>
      <xdr:rowOff>42863</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77</xdr:row>
      <xdr:rowOff>0</xdr:rowOff>
    </xdr:from>
    <xdr:to>
      <xdr:col>10</xdr:col>
      <xdr:colOff>76200</xdr:colOff>
      <xdr:row>88</xdr:row>
      <xdr:rowOff>80596</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121</xdr:row>
      <xdr:rowOff>0</xdr:rowOff>
    </xdr:from>
    <xdr:to>
      <xdr:col>10</xdr:col>
      <xdr:colOff>438150</xdr:colOff>
      <xdr:row>131</xdr:row>
      <xdr:rowOff>85725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135</xdr:row>
      <xdr:rowOff>0</xdr:rowOff>
    </xdr:from>
    <xdr:to>
      <xdr:col>10</xdr:col>
      <xdr:colOff>76200</xdr:colOff>
      <xdr:row>145</xdr:row>
      <xdr:rowOff>42863</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149</xdr:row>
      <xdr:rowOff>0</xdr:rowOff>
    </xdr:from>
    <xdr:to>
      <xdr:col>10</xdr:col>
      <xdr:colOff>76200</xdr:colOff>
      <xdr:row>159</xdr:row>
      <xdr:rowOff>42863</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163</xdr:row>
      <xdr:rowOff>0</xdr:rowOff>
    </xdr:from>
    <xdr:to>
      <xdr:col>10</xdr:col>
      <xdr:colOff>76200</xdr:colOff>
      <xdr:row>173</xdr:row>
      <xdr:rowOff>42863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178</xdr:row>
      <xdr:rowOff>0</xdr:rowOff>
    </xdr:from>
    <xdr:to>
      <xdr:col>10</xdr:col>
      <xdr:colOff>76200</xdr:colOff>
      <xdr:row>188</xdr:row>
      <xdr:rowOff>42863</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190</xdr:row>
      <xdr:rowOff>178045</xdr:rowOff>
    </xdr:from>
    <xdr:to>
      <xdr:col>7</xdr:col>
      <xdr:colOff>315058</xdr:colOff>
      <xdr:row>205</xdr:row>
      <xdr:rowOff>63745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307731</xdr:colOff>
      <xdr:row>190</xdr:row>
      <xdr:rowOff>168520</xdr:rowOff>
    </xdr:from>
    <xdr:to>
      <xdr:col>15</xdr:col>
      <xdr:colOff>14654</xdr:colOff>
      <xdr:row>205</xdr:row>
      <xdr:rowOff>54220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89</xdr:row>
      <xdr:rowOff>21981</xdr:rowOff>
    </xdr:from>
    <xdr:to>
      <xdr:col>10</xdr:col>
      <xdr:colOff>76200</xdr:colOff>
      <xdr:row>100</xdr:row>
      <xdr:rowOff>87923</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32</xdr:row>
      <xdr:rowOff>190500</xdr:rowOff>
    </xdr:from>
    <xdr:to>
      <xdr:col>10</xdr:col>
      <xdr:colOff>76200</xdr:colOff>
      <xdr:row>43</xdr:row>
      <xdr:rowOff>42863</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105</xdr:row>
      <xdr:rowOff>0</xdr:rowOff>
    </xdr:from>
    <xdr:to>
      <xdr:col>10</xdr:col>
      <xdr:colOff>76200</xdr:colOff>
      <xdr:row>115</xdr:row>
      <xdr:rowOff>42863</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146539</xdr:colOff>
      <xdr:row>48</xdr:row>
      <xdr:rowOff>183174</xdr:rowOff>
    </xdr:from>
    <xdr:to>
      <xdr:col>16</xdr:col>
      <xdr:colOff>263769</xdr:colOff>
      <xdr:row>59</xdr:row>
      <xdr:rowOff>28210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419099</xdr:colOff>
      <xdr:row>48</xdr:row>
      <xdr:rowOff>85725</xdr:rowOff>
    </xdr:from>
    <xdr:to>
      <xdr:col>11</xdr:col>
      <xdr:colOff>0</xdr:colOff>
      <xdr:row>62</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64</xdr:row>
      <xdr:rowOff>95250</xdr:rowOff>
    </xdr:from>
    <xdr:to>
      <xdr:col>11</xdr:col>
      <xdr:colOff>38100</xdr:colOff>
      <xdr:row>77</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16</xdr:row>
      <xdr:rowOff>47625</xdr:rowOff>
    </xdr:from>
    <xdr:to>
      <xdr:col>11</xdr:col>
      <xdr:colOff>0</xdr:colOff>
      <xdr:row>29</xdr:row>
      <xdr:rowOff>190500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80</xdr:row>
      <xdr:rowOff>0</xdr:rowOff>
    </xdr:from>
    <xdr:to>
      <xdr:col>11</xdr:col>
      <xdr:colOff>0</xdr:colOff>
      <xdr:row>92</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94</xdr:row>
      <xdr:rowOff>0</xdr:rowOff>
    </xdr:from>
    <xdr:to>
      <xdr:col>11</xdr:col>
      <xdr:colOff>0</xdr:colOff>
      <xdr:row>106</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0</xdr:colOff>
      <xdr:row>108</xdr:row>
      <xdr:rowOff>0</xdr:rowOff>
    </xdr:from>
    <xdr:to>
      <xdr:col>11</xdr:col>
      <xdr:colOff>0</xdr:colOff>
      <xdr:row>122</xdr:row>
      <xdr:rowOff>104775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0</xdr:colOff>
      <xdr:row>133</xdr:row>
      <xdr:rowOff>0</xdr:rowOff>
    </xdr:from>
    <xdr:to>
      <xdr:col>11</xdr:col>
      <xdr:colOff>0</xdr:colOff>
      <xdr:row>147</xdr:row>
      <xdr:rowOff>104775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85725</xdr:colOff>
      <xdr:row>150</xdr:row>
      <xdr:rowOff>161925</xdr:rowOff>
    </xdr:from>
    <xdr:to>
      <xdr:col>10</xdr:col>
      <xdr:colOff>638175</xdr:colOff>
      <xdr:row>165</xdr:row>
      <xdr:rowOff>66675</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186</xdr:row>
      <xdr:rowOff>0</xdr:rowOff>
    </xdr:from>
    <xdr:to>
      <xdr:col>11</xdr:col>
      <xdr:colOff>0</xdr:colOff>
      <xdr:row>200</xdr:row>
      <xdr:rowOff>104775</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0</xdr:colOff>
      <xdr:row>212</xdr:row>
      <xdr:rowOff>0</xdr:rowOff>
    </xdr:from>
    <xdr:to>
      <xdr:col>11</xdr:col>
      <xdr:colOff>0</xdr:colOff>
      <xdr:row>226</xdr:row>
      <xdr:rowOff>104775</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0</xdr:colOff>
      <xdr:row>231</xdr:row>
      <xdr:rowOff>0</xdr:rowOff>
    </xdr:from>
    <xdr:to>
      <xdr:col>11</xdr:col>
      <xdr:colOff>0</xdr:colOff>
      <xdr:row>245</xdr:row>
      <xdr:rowOff>104775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258</xdr:row>
      <xdr:rowOff>0</xdr:rowOff>
    </xdr:from>
    <xdr:to>
      <xdr:col>11</xdr:col>
      <xdr:colOff>0</xdr:colOff>
      <xdr:row>272</xdr:row>
      <xdr:rowOff>104775</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284</xdr:row>
      <xdr:rowOff>0</xdr:rowOff>
    </xdr:from>
    <xdr:to>
      <xdr:col>11</xdr:col>
      <xdr:colOff>0</xdr:colOff>
      <xdr:row>298</xdr:row>
      <xdr:rowOff>104775</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38100</xdr:colOff>
      <xdr:row>299</xdr:row>
      <xdr:rowOff>19050</xdr:rowOff>
    </xdr:from>
    <xdr:to>
      <xdr:col>11</xdr:col>
      <xdr:colOff>0</xdr:colOff>
      <xdr:row>313</xdr:row>
      <xdr:rowOff>123825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19050</xdr:colOff>
      <xdr:row>319</xdr:row>
      <xdr:rowOff>38100</xdr:rowOff>
    </xdr:from>
    <xdr:to>
      <xdr:col>11</xdr:col>
      <xdr:colOff>0</xdr:colOff>
      <xdr:row>333</xdr:row>
      <xdr:rowOff>142875</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38100</xdr:colOff>
      <xdr:row>335</xdr:row>
      <xdr:rowOff>190500</xdr:rowOff>
    </xdr:from>
    <xdr:to>
      <xdr:col>11</xdr:col>
      <xdr:colOff>0</xdr:colOff>
      <xdr:row>350</xdr:row>
      <xdr:rowOff>95250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104775</xdr:colOff>
      <xdr:row>353</xdr:row>
      <xdr:rowOff>38100</xdr:rowOff>
    </xdr:from>
    <xdr:to>
      <xdr:col>11</xdr:col>
      <xdr:colOff>0</xdr:colOff>
      <xdr:row>367</xdr:row>
      <xdr:rowOff>142875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0</xdr:colOff>
      <xdr:row>371</xdr:row>
      <xdr:rowOff>0</xdr:rowOff>
    </xdr:from>
    <xdr:to>
      <xdr:col>11</xdr:col>
      <xdr:colOff>0</xdr:colOff>
      <xdr:row>385</xdr:row>
      <xdr:rowOff>104775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0</xdr:colOff>
      <xdr:row>404</xdr:row>
      <xdr:rowOff>0</xdr:rowOff>
    </xdr:from>
    <xdr:to>
      <xdr:col>11</xdr:col>
      <xdr:colOff>0</xdr:colOff>
      <xdr:row>418</xdr:row>
      <xdr:rowOff>104775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421</xdr:row>
      <xdr:rowOff>0</xdr:rowOff>
    </xdr:from>
    <xdr:to>
      <xdr:col>11</xdr:col>
      <xdr:colOff>0</xdr:colOff>
      <xdr:row>435</xdr:row>
      <xdr:rowOff>104775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448</xdr:row>
      <xdr:rowOff>0</xdr:rowOff>
    </xdr:from>
    <xdr:to>
      <xdr:col>11</xdr:col>
      <xdr:colOff>0</xdr:colOff>
      <xdr:row>462</xdr:row>
      <xdr:rowOff>104775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465</xdr:row>
      <xdr:rowOff>0</xdr:rowOff>
    </xdr:from>
    <xdr:to>
      <xdr:col>11</xdr:col>
      <xdr:colOff>0</xdr:colOff>
      <xdr:row>479</xdr:row>
      <xdr:rowOff>104775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47625</xdr:colOff>
      <xdr:row>167</xdr:row>
      <xdr:rowOff>161925</xdr:rowOff>
    </xdr:from>
    <xdr:to>
      <xdr:col>10</xdr:col>
      <xdr:colOff>600075</xdr:colOff>
      <xdr:row>182</xdr:row>
      <xdr:rowOff>66675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11</xdr:col>
      <xdr:colOff>247650</xdr:colOff>
      <xdr:row>48</xdr:row>
      <xdr:rowOff>133350</xdr:rowOff>
    </xdr:from>
    <xdr:to>
      <xdr:col>24</xdr:col>
      <xdr:colOff>495301</xdr:colOff>
      <xdr:row>62</xdr:row>
      <xdr:rowOff>142875</xdr:rowOff>
    </xdr:to>
    <xdr:graphicFrame macro="">
      <xdr:nvGraphicFramePr>
        <xdr:cNvPr id="27"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571500</xdr:colOff>
      <xdr:row>76</xdr:row>
      <xdr:rowOff>61911</xdr:rowOff>
    </xdr:from>
    <xdr:to>
      <xdr:col>16</xdr:col>
      <xdr:colOff>447675</xdr:colOff>
      <xdr:row>95</xdr:row>
      <xdr:rowOff>142875</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571500</xdr:colOff>
      <xdr:row>6</xdr:row>
      <xdr:rowOff>19049</xdr:rowOff>
    </xdr:from>
    <xdr:to>
      <xdr:col>16</xdr:col>
      <xdr:colOff>533400</xdr:colOff>
      <xdr:row>19</xdr:row>
      <xdr:rowOff>190499</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561975</xdr:colOff>
      <xdr:row>21</xdr:row>
      <xdr:rowOff>47625</xdr:rowOff>
    </xdr:from>
    <xdr:to>
      <xdr:col>16</xdr:col>
      <xdr:colOff>523875</xdr:colOff>
      <xdr:row>33</xdr:row>
      <xdr:rowOff>171450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533400</xdr:colOff>
      <xdr:row>33</xdr:row>
      <xdr:rowOff>171450</xdr:rowOff>
    </xdr:from>
    <xdr:to>
      <xdr:col>16</xdr:col>
      <xdr:colOff>495300</xdr:colOff>
      <xdr:row>47</xdr:row>
      <xdr:rowOff>38100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495300</xdr:colOff>
      <xdr:row>47</xdr:row>
      <xdr:rowOff>57150</xdr:rowOff>
    </xdr:from>
    <xdr:to>
      <xdr:col>16</xdr:col>
      <xdr:colOff>457200</xdr:colOff>
      <xdr:row>59</xdr:row>
      <xdr:rowOff>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466725</xdr:colOff>
      <xdr:row>62</xdr:row>
      <xdr:rowOff>85725</xdr:rowOff>
    </xdr:from>
    <xdr:to>
      <xdr:col>16</xdr:col>
      <xdr:colOff>428625</xdr:colOff>
      <xdr:row>75</xdr:row>
      <xdr:rowOff>161925</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248479</xdr:colOff>
      <xdr:row>0</xdr:row>
      <xdr:rowOff>74544</xdr:rowOff>
    </xdr:from>
    <xdr:to>
      <xdr:col>7</xdr:col>
      <xdr:colOff>472109</xdr:colOff>
      <xdr:row>0</xdr:row>
      <xdr:rowOff>298174</xdr:rowOff>
    </xdr:to>
    <xdr:sp macro="" textlink="">
      <xdr:nvSpPr>
        <xdr:cNvPr id="8" name="Oval 7"/>
        <xdr:cNvSpPr/>
      </xdr:nvSpPr>
      <xdr:spPr>
        <a:xfrm>
          <a:off x="7058854" y="74544"/>
          <a:ext cx="223630" cy="223630"/>
        </a:xfrm>
        <a:prstGeom prst="ellipse">
          <a:avLst/>
        </a:prstGeom>
        <a:solidFill>
          <a:srgbClr val="33CC33"/>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clientData/>
  </xdr:twoCellAnchor>
  <xdr:twoCellAnchor>
    <xdr:from>
      <xdr:col>7</xdr:col>
      <xdr:colOff>248479</xdr:colOff>
      <xdr:row>1</xdr:row>
      <xdr:rowOff>49696</xdr:rowOff>
    </xdr:from>
    <xdr:to>
      <xdr:col>7</xdr:col>
      <xdr:colOff>488674</xdr:colOff>
      <xdr:row>1</xdr:row>
      <xdr:rowOff>261280</xdr:rowOff>
    </xdr:to>
    <xdr:sp macro="" textlink="">
      <xdr:nvSpPr>
        <xdr:cNvPr id="9" name="Oval 8"/>
        <xdr:cNvSpPr/>
      </xdr:nvSpPr>
      <xdr:spPr>
        <a:xfrm>
          <a:off x="7058854" y="373546"/>
          <a:ext cx="240195" cy="211584"/>
        </a:xfrm>
        <a:prstGeom prst="ellipse">
          <a:avLst/>
        </a:prstGeom>
        <a:solidFill>
          <a:srgbClr val="9FEF99"/>
        </a:solidFill>
      </xdr:spPr>
      <xdr:style>
        <a:lnRef idx="0">
          <a:schemeClr val="accent3"/>
        </a:lnRef>
        <a:fillRef idx="3">
          <a:schemeClr val="accent3"/>
        </a:fillRef>
        <a:effectRef idx="3">
          <a:schemeClr val="accent3"/>
        </a:effectRef>
        <a:fontRef idx="minor">
          <a:schemeClr val="lt1"/>
        </a:fontRef>
      </xdr:style>
      <xdr:txBody>
        <a:bodyPr vertOverflow="clip" horzOverflow="clip" rtlCol="0" anchor="t"/>
        <a:lstStyle/>
        <a:p>
          <a:pPr algn="l"/>
          <a:endParaRPr lang="et-EE" sz="1100"/>
        </a:p>
      </xdr:txBody>
    </xdr:sp>
    <xdr:clientData/>
  </xdr:twoCellAnchor>
  <xdr:twoCellAnchor>
    <xdr:from>
      <xdr:col>7</xdr:col>
      <xdr:colOff>248478</xdr:colOff>
      <xdr:row>2</xdr:row>
      <xdr:rowOff>74542</xdr:rowOff>
    </xdr:from>
    <xdr:to>
      <xdr:col>7</xdr:col>
      <xdr:colOff>488673</xdr:colOff>
      <xdr:row>2</xdr:row>
      <xdr:rowOff>289891</xdr:rowOff>
    </xdr:to>
    <xdr:sp macro="" textlink="">
      <xdr:nvSpPr>
        <xdr:cNvPr id="11" name="Oval 10"/>
        <xdr:cNvSpPr/>
      </xdr:nvSpPr>
      <xdr:spPr>
        <a:xfrm>
          <a:off x="7058853" y="722242"/>
          <a:ext cx="240195" cy="215349"/>
        </a:xfrm>
        <a:prstGeom prst="ellipse">
          <a:avLst/>
        </a:prstGeom>
        <a:solidFill>
          <a:srgbClr val="E6A48A"/>
        </a:solidFill>
      </xdr:spPr>
      <xdr:style>
        <a:lnRef idx="0">
          <a:schemeClr val="accent6"/>
        </a:lnRef>
        <a:fillRef idx="3">
          <a:schemeClr val="accent6"/>
        </a:fillRef>
        <a:effectRef idx="3">
          <a:schemeClr val="accent6"/>
        </a:effectRef>
        <a:fontRef idx="minor">
          <a:schemeClr val="lt1"/>
        </a:fontRef>
      </xdr:style>
      <xdr:txBody>
        <a:bodyPr vertOverflow="clip" horzOverflow="clip" rtlCol="0" anchor="t"/>
        <a:lstStyle/>
        <a:p>
          <a:pPr algn="l"/>
          <a:endParaRPr lang="et-EE" sz="1100"/>
        </a:p>
      </xdr:txBody>
    </xdr:sp>
    <xdr:clientData/>
  </xdr:twoCellAnchor>
  <xdr:twoCellAnchor>
    <xdr:from>
      <xdr:col>7</xdr:col>
      <xdr:colOff>256761</xdr:colOff>
      <xdr:row>3</xdr:row>
      <xdr:rowOff>66260</xdr:rowOff>
    </xdr:from>
    <xdr:to>
      <xdr:col>7</xdr:col>
      <xdr:colOff>488674</xdr:colOff>
      <xdr:row>3</xdr:row>
      <xdr:rowOff>273325</xdr:rowOff>
    </xdr:to>
    <xdr:sp macro="" textlink="">
      <xdr:nvSpPr>
        <xdr:cNvPr id="12" name="Oval 11"/>
        <xdr:cNvSpPr/>
      </xdr:nvSpPr>
      <xdr:spPr>
        <a:xfrm>
          <a:off x="7067136" y="1037810"/>
          <a:ext cx="231913" cy="207065"/>
        </a:xfrm>
        <a:prstGeom prst="ellipse">
          <a:avLst/>
        </a:prstGeom>
        <a:solidFill>
          <a:srgbClr val="FF3300"/>
        </a:solidFill>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l"/>
          <a:endParaRPr lang="et-EE" sz="1100"/>
        </a:p>
      </xdr:txBody>
    </xdr:sp>
    <xdr:clientData/>
  </xdr:twoCellAnchor>
  <xdr:twoCellAnchor>
    <xdr:from>
      <xdr:col>7</xdr:col>
      <xdr:colOff>24848</xdr:colOff>
      <xdr:row>0</xdr:row>
      <xdr:rowOff>74544</xdr:rowOff>
    </xdr:from>
    <xdr:to>
      <xdr:col>7</xdr:col>
      <xdr:colOff>240196</xdr:colOff>
      <xdr:row>3</xdr:row>
      <xdr:rowOff>273327</xdr:rowOff>
    </xdr:to>
    <xdr:sp macro="" textlink="">
      <xdr:nvSpPr>
        <xdr:cNvPr id="13" name="Left Brace 12"/>
        <xdr:cNvSpPr/>
      </xdr:nvSpPr>
      <xdr:spPr>
        <a:xfrm>
          <a:off x="6835223" y="74544"/>
          <a:ext cx="215348" cy="1170333"/>
        </a:xfrm>
        <a:prstGeom prst="leftBrace">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t-EE" sz="1100"/>
        </a:p>
      </xdr:txBody>
    </xdr:sp>
    <xdr:clientData/>
  </xdr:twoCellAnchor>
  <xdr:twoCellAnchor>
    <xdr:from>
      <xdr:col>2</xdr:col>
      <xdr:colOff>76200</xdr:colOff>
      <xdr:row>76</xdr:row>
      <xdr:rowOff>114300</xdr:rowOff>
    </xdr:from>
    <xdr:to>
      <xdr:col>4</xdr:col>
      <xdr:colOff>800100</xdr:colOff>
      <xdr:row>95</xdr:row>
      <xdr:rowOff>195264</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0.81143</cdr:x>
      <cdr:y>0.32025</cdr:y>
    </cdr:from>
    <cdr:to>
      <cdr:x>0.97143</cdr:x>
      <cdr:y>0.63681</cdr:y>
    </cdr:to>
    <cdr:sp macro="" textlink="">
      <cdr:nvSpPr>
        <cdr:cNvPr id="2" name="TextBox 1"/>
        <cdr:cNvSpPr txBox="1"/>
      </cdr:nvSpPr>
      <cdr:spPr>
        <a:xfrm xmlns:a="http://schemas.openxmlformats.org/drawingml/2006/main">
          <a:off x="5410200" y="1243014"/>
          <a:ext cx="1066800" cy="1228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t-EE" sz="1000" b="1">
              <a:solidFill>
                <a:srgbClr val="33CC33"/>
              </a:solidFill>
              <a:latin typeface="EYInterstate Light" panose="02000506000000020004" pitchFamily="2" charset="0"/>
            </a:rPr>
            <a:t>4 - väga hea</a:t>
          </a:r>
        </a:p>
        <a:p xmlns:a="http://schemas.openxmlformats.org/drawingml/2006/main">
          <a:r>
            <a:rPr lang="et-EE" sz="1000" b="1">
              <a:solidFill>
                <a:srgbClr val="9FEF99"/>
              </a:solidFill>
              <a:latin typeface="EYInterstate Light" panose="02000506000000020004" pitchFamily="2" charset="0"/>
            </a:rPr>
            <a:t>3 - pigem hea</a:t>
          </a:r>
        </a:p>
        <a:p xmlns:a="http://schemas.openxmlformats.org/drawingml/2006/main">
          <a:r>
            <a:rPr lang="et-EE" sz="1000" b="1">
              <a:solidFill>
                <a:srgbClr val="E6A48A"/>
              </a:solidFill>
              <a:latin typeface="EYInterstate Light" panose="02000506000000020004" pitchFamily="2" charset="0"/>
            </a:rPr>
            <a:t>2</a:t>
          </a:r>
          <a:r>
            <a:rPr lang="et-EE" sz="1000" b="1" baseline="0">
              <a:solidFill>
                <a:srgbClr val="E6A48A"/>
              </a:solidFill>
              <a:latin typeface="EYInterstate Light" panose="02000506000000020004" pitchFamily="2" charset="0"/>
            </a:rPr>
            <a:t> - pigem halb</a:t>
          </a:r>
        </a:p>
        <a:p xmlns:a="http://schemas.openxmlformats.org/drawingml/2006/main">
          <a:r>
            <a:rPr lang="et-EE" sz="1000" b="1" baseline="0">
              <a:solidFill>
                <a:srgbClr val="FF3300"/>
              </a:solidFill>
              <a:latin typeface="EYInterstate Light" panose="02000506000000020004" pitchFamily="2" charset="0"/>
            </a:rPr>
            <a:t>1 - väga halb</a:t>
          </a:r>
          <a:endParaRPr lang="et-EE" sz="1000" b="1">
            <a:solidFill>
              <a:srgbClr val="FF3300"/>
            </a:solidFill>
            <a:latin typeface="EYInterstate Light" panose="02000506000000020004" pitchFamily="2"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cdr:x>
      <cdr:y>0.07074</cdr:y>
    </cdr:from>
    <cdr:to>
      <cdr:x>0.07714</cdr:x>
      <cdr:y>0.2283</cdr:y>
    </cdr:to>
    <cdr:sp macro="" textlink="">
      <cdr:nvSpPr>
        <cdr:cNvPr id="2" name="TextBox 1"/>
        <cdr:cNvSpPr txBox="1"/>
      </cdr:nvSpPr>
      <cdr:spPr>
        <a:xfrm xmlns:a="http://schemas.openxmlformats.org/drawingml/2006/main">
          <a:off x="0" y="209551"/>
          <a:ext cx="514350" cy="466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t-EE" sz="900">
              <a:latin typeface="EYInterstate Light" panose="02000506000000020004" pitchFamily="2" charset="0"/>
            </a:rPr>
            <a:t>Väga hea</a:t>
          </a:r>
        </a:p>
      </cdr:txBody>
    </cdr:sp>
  </cdr:relSizeAnchor>
  <cdr:relSizeAnchor xmlns:cdr="http://schemas.openxmlformats.org/drawingml/2006/chartDrawing">
    <cdr:from>
      <cdr:x>0</cdr:x>
      <cdr:y>0.30654</cdr:y>
    </cdr:from>
    <cdr:to>
      <cdr:x>0.07714</cdr:x>
      <cdr:y>0.46409</cdr:y>
    </cdr:to>
    <cdr:sp macro="" textlink="">
      <cdr:nvSpPr>
        <cdr:cNvPr id="3" name="TextBox 1"/>
        <cdr:cNvSpPr txBox="1"/>
      </cdr:nvSpPr>
      <cdr:spPr>
        <a:xfrm xmlns:a="http://schemas.openxmlformats.org/drawingml/2006/main">
          <a:off x="0" y="908050"/>
          <a:ext cx="514350" cy="466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Pigem hea</a:t>
          </a:r>
        </a:p>
      </cdr:txBody>
    </cdr:sp>
  </cdr:relSizeAnchor>
  <cdr:relSizeAnchor xmlns:cdr="http://schemas.openxmlformats.org/drawingml/2006/chartDrawing">
    <cdr:from>
      <cdr:x>0</cdr:x>
      <cdr:y>0.53162</cdr:y>
    </cdr:from>
    <cdr:to>
      <cdr:x>0.07714</cdr:x>
      <cdr:y>0.68917</cdr:y>
    </cdr:to>
    <cdr:sp macro="" textlink="">
      <cdr:nvSpPr>
        <cdr:cNvPr id="4" name="TextBox 1"/>
        <cdr:cNvSpPr txBox="1"/>
      </cdr:nvSpPr>
      <cdr:spPr>
        <a:xfrm xmlns:a="http://schemas.openxmlformats.org/drawingml/2006/main">
          <a:off x="0" y="1574800"/>
          <a:ext cx="514350" cy="466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Pigem halb</a:t>
          </a:r>
        </a:p>
      </cdr:txBody>
    </cdr:sp>
  </cdr:relSizeAnchor>
  <cdr:relSizeAnchor xmlns:cdr="http://schemas.openxmlformats.org/drawingml/2006/chartDrawing">
    <cdr:from>
      <cdr:x>0</cdr:x>
      <cdr:y>0.77599</cdr:y>
    </cdr:from>
    <cdr:to>
      <cdr:x>0.07714</cdr:x>
      <cdr:y>0.93355</cdr:y>
    </cdr:to>
    <cdr:sp macro="" textlink="">
      <cdr:nvSpPr>
        <cdr:cNvPr id="5" name="TextBox 1"/>
        <cdr:cNvSpPr txBox="1"/>
      </cdr:nvSpPr>
      <cdr:spPr>
        <a:xfrm xmlns:a="http://schemas.openxmlformats.org/drawingml/2006/main">
          <a:off x="0" y="2298700"/>
          <a:ext cx="514350" cy="466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Väga halb</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0.07074</cdr:y>
    </cdr:from>
    <cdr:to>
      <cdr:x>0.07714</cdr:x>
      <cdr:y>0.2283</cdr:y>
    </cdr:to>
    <cdr:sp macro="" textlink="">
      <cdr:nvSpPr>
        <cdr:cNvPr id="2" name="TextBox 1"/>
        <cdr:cNvSpPr txBox="1"/>
      </cdr:nvSpPr>
      <cdr:spPr>
        <a:xfrm xmlns:a="http://schemas.openxmlformats.org/drawingml/2006/main">
          <a:off x="0" y="209551"/>
          <a:ext cx="514350" cy="466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t-EE" sz="900">
              <a:latin typeface="EYInterstate Light" panose="02000506000000020004" pitchFamily="2" charset="0"/>
            </a:rPr>
            <a:t>Väga hea</a:t>
          </a:r>
        </a:p>
      </cdr:txBody>
    </cdr:sp>
  </cdr:relSizeAnchor>
  <cdr:relSizeAnchor xmlns:cdr="http://schemas.openxmlformats.org/drawingml/2006/chartDrawing">
    <cdr:from>
      <cdr:x>0</cdr:x>
      <cdr:y>0.30654</cdr:y>
    </cdr:from>
    <cdr:to>
      <cdr:x>0.07714</cdr:x>
      <cdr:y>0.46409</cdr:y>
    </cdr:to>
    <cdr:sp macro="" textlink="">
      <cdr:nvSpPr>
        <cdr:cNvPr id="3" name="TextBox 1"/>
        <cdr:cNvSpPr txBox="1"/>
      </cdr:nvSpPr>
      <cdr:spPr>
        <a:xfrm xmlns:a="http://schemas.openxmlformats.org/drawingml/2006/main">
          <a:off x="0" y="908050"/>
          <a:ext cx="514350" cy="466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Pigem hea</a:t>
          </a:r>
        </a:p>
      </cdr:txBody>
    </cdr:sp>
  </cdr:relSizeAnchor>
  <cdr:relSizeAnchor xmlns:cdr="http://schemas.openxmlformats.org/drawingml/2006/chartDrawing">
    <cdr:from>
      <cdr:x>0</cdr:x>
      <cdr:y>0.53162</cdr:y>
    </cdr:from>
    <cdr:to>
      <cdr:x>0.07714</cdr:x>
      <cdr:y>0.68917</cdr:y>
    </cdr:to>
    <cdr:sp macro="" textlink="">
      <cdr:nvSpPr>
        <cdr:cNvPr id="4" name="TextBox 1"/>
        <cdr:cNvSpPr txBox="1"/>
      </cdr:nvSpPr>
      <cdr:spPr>
        <a:xfrm xmlns:a="http://schemas.openxmlformats.org/drawingml/2006/main">
          <a:off x="0" y="1574800"/>
          <a:ext cx="514350" cy="466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Pigem halb</a:t>
          </a:r>
        </a:p>
      </cdr:txBody>
    </cdr:sp>
  </cdr:relSizeAnchor>
  <cdr:relSizeAnchor xmlns:cdr="http://schemas.openxmlformats.org/drawingml/2006/chartDrawing">
    <cdr:from>
      <cdr:x>0</cdr:x>
      <cdr:y>0.77599</cdr:y>
    </cdr:from>
    <cdr:to>
      <cdr:x>0.07714</cdr:x>
      <cdr:y>0.93355</cdr:y>
    </cdr:to>
    <cdr:sp macro="" textlink="">
      <cdr:nvSpPr>
        <cdr:cNvPr id="5" name="TextBox 1"/>
        <cdr:cNvSpPr txBox="1"/>
      </cdr:nvSpPr>
      <cdr:spPr>
        <a:xfrm xmlns:a="http://schemas.openxmlformats.org/drawingml/2006/main">
          <a:off x="0" y="2298700"/>
          <a:ext cx="514350" cy="4667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t-EE" sz="900">
              <a:latin typeface="EYInterstate Light" panose="02000506000000020004" pitchFamily="2" charset="0"/>
            </a:rPr>
            <a:t>Väga halb</a:t>
          </a:r>
        </a:p>
      </cdr:txBody>
    </cdr:sp>
  </cdr:relSizeAnchor>
</c:userShapes>
</file>

<file path=xl/theme/theme1.xml><?xml version="1.0" encoding="utf-8"?>
<a:theme xmlns:a="http://schemas.openxmlformats.org/drawingml/2006/main" name="Tarkvarakomplekti Office kujundu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EY approved colors">
    <a:dk1>
      <a:sysClr val="windowText" lastClr="000000"/>
    </a:dk1>
    <a:lt1>
      <a:sysClr val="window" lastClr="FFFFFF"/>
    </a:lt1>
    <a:dk2>
      <a:srgbClr val="646464"/>
    </a:dk2>
    <a:lt2>
      <a:srgbClr val="F0F0F0"/>
    </a:lt2>
    <a:accent1>
      <a:srgbClr val="FFD200"/>
    </a:accent1>
    <a:accent2>
      <a:srgbClr val="00A3AE"/>
    </a:accent2>
    <a:accent3>
      <a:srgbClr val="91278F"/>
    </a:accent3>
    <a:accent4>
      <a:srgbClr val="2C973E"/>
    </a:accent4>
    <a:accent5>
      <a:srgbClr val="7FD1D6"/>
    </a:accent5>
    <a:accent6>
      <a:srgbClr val="F04C3E"/>
    </a:accent6>
    <a:hlink>
      <a:srgbClr val="336699"/>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EY approved colors">
    <a:dk1>
      <a:sysClr val="windowText" lastClr="000000"/>
    </a:dk1>
    <a:lt1>
      <a:sysClr val="window" lastClr="FFFFFF"/>
    </a:lt1>
    <a:dk2>
      <a:srgbClr val="646464"/>
    </a:dk2>
    <a:lt2>
      <a:srgbClr val="F0F0F0"/>
    </a:lt2>
    <a:accent1>
      <a:srgbClr val="FFD200"/>
    </a:accent1>
    <a:accent2>
      <a:srgbClr val="00A3AE"/>
    </a:accent2>
    <a:accent3>
      <a:srgbClr val="91278F"/>
    </a:accent3>
    <a:accent4>
      <a:srgbClr val="2C973E"/>
    </a:accent4>
    <a:accent5>
      <a:srgbClr val="7FD1D6"/>
    </a:accent5>
    <a:accent6>
      <a:srgbClr val="F04C3E"/>
    </a:accent6>
    <a:hlink>
      <a:srgbClr val="336699"/>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EY approved colors">
    <a:dk1>
      <a:sysClr val="windowText" lastClr="000000"/>
    </a:dk1>
    <a:lt1>
      <a:sysClr val="window" lastClr="FFFFFF"/>
    </a:lt1>
    <a:dk2>
      <a:srgbClr val="646464"/>
    </a:dk2>
    <a:lt2>
      <a:srgbClr val="F0F0F0"/>
    </a:lt2>
    <a:accent1>
      <a:srgbClr val="FFD200"/>
    </a:accent1>
    <a:accent2>
      <a:srgbClr val="00A3AE"/>
    </a:accent2>
    <a:accent3>
      <a:srgbClr val="91278F"/>
    </a:accent3>
    <a:accent4>
      <a:srgbClr val="2C973E"/>
    </a:accent4>
    <a:accent5>
      <a:srgbClr val="7FD1D6"/>
    </a:accent5>
    <a:accent6>
      <a:srgbClr val="F04C3E"/>
    </a:accent6>
    <a:hlink>
      <a:srgbClr val="336699"/>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EY approved colors">
    <a:dk1>
      <a:sysClr val="windowText" lastClr="000000"/>
    </a:dk1>
    <a:lt1>
      <a:sysClr val="window" lastClr="FFFFFF"/>
    </a:lt1>
    <a:dk2>
      <a:srgbClr val="646464"/>
    </a:dk2>
    <a:lt2>
      <a:srgbClr val="F0F0F0"/>
    </a:lt2>
    <a:accent1>
      <a:srgbClr val="FFD200"/>
    </a:accent1>
    <a:accent2>
      <a:srgbClr val="00A3AE"/>
    </a:accent2>
    <a:accent3>
      <a:srgbClr val="91278F"/>
    </a:accent3>
    <a:accent4>
      <a:srgbClr val="2C973E"/>
    </a:accent4>
    <a:accent5>
      <a:srgbClr val="7FD1D6"/>
    </a:accent5>
    <a:accent6>
      <a:srgbClr val="F04C3E"/>
    </a:accent6>
    <a:hlink>
      <a:srgbClr val="336699"/>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EY approved colors">
    <a:dk1>
      <a:sysClr val="windowText" lastClr="000000"/>
    </a:dk1>
    <a:lt1>
      <a:sysClr val="window" lastClr="FFFFFF"/>
    </a:lt1>
    <a:dk2>
      <a:srgbClr val="646464"/>
    </a:dk2>
    <a:lt2>
      <a:srgbClr val="F0F0F0"/>
    </a:lt2>
    <a:accent1>
      <a:srgbClr val="FFD200"/>
    </a:accent1>
    <a:accent2>
      <a:srgbClr val="00A3AE"/>
    </a:accent2>
    <a:accent3>
      <a:srgbClr val="91278F"/>
    </a:accent3>
    <a:accent4>
      <a:srgbClr val="2C973E"/>
    </a:accent4>
    <a:accent5>
      <a:srgbClr val="7FD1D6"/>
    </a:accent5>
    <a:accent6>
      <a:srgbClr val="F04C3E"/>
    </a:accent6>
    <a:hlink>
      <a:srgbClr val="336699"/>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EY approved colors">
    <a:dk1>
      <a:sysClr val="windowText" lastClr="000000"/>
    </a:dk1>
    <a:lt1>
      <a:sysClr val="window" lastClr="FFFFFF"/>
    </a:lt1>
    <a:dk2>
      <a:srgbClr val="646464"/>
    </a:dk2>
    <a:lt2>
      <a:srgbClr val="F0F0F0"/>
    </a:lt2>
    <a:accent1>
      <a:srgbClr val="FFD200"/>
    </a:accent1>
    <a:accent2>
      <a:srgbClr val="00A3AE"/>
    </a:accent2>
    <a:accent3>
      <a:srgbClr val="91278F"/>
    </a:accent3>
    <a:accent4>
      <a:srgbClr val="2C973E"/>
    </a:accent4>
    <a:accent5>
      <a:srgbClr val="7FD1D6"/>
    </a:accent5>
    <a:accent6>
      <a:srgbClr val="F04C3E"/>
    </a:accent6>
    <a:hlink>
      <a:srgbClr val="336699"/>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EY approved colors">
    <a:dk1>
      <a:sysClr val="windowText" lastClr="000000"/>
    </a:dk1>
    <a:lt1>
      <a:sysClr val="window" lastClr="FFFFFF"/>
    </a:lt1>
    <a:dk2>
      <a:srgbClr val="646464"/>
    </a:dk2>
    <a:lt2>
      <a:srgbClr val="F0F0F0"/>
    </a:lt2>
    <a:accent1>
      <a:srgbClr val="FFD200"/>
    </a:accent1>
    <a:accent2>
      <a:srgbClr val="00A3AE"/>
    </a:accent2>
    <a:accent3>
      <a:srgbClr val="91278F"/>
    </a:accent3>
    <a:accent4>
      <a:srgbClr val="2C973E"/>
    </a:accent4>
    <a:accent5>
      <a:srgbClr val="7FD1D6"/>
    </a:accent5>
    <a:accent6>
      <a:srgbClr val="F04C3E"/>
    </a:accent6>
    <a:hlink>
      <a:srgbClr val="336699"/>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EY approved colors">
    <a:dk1>
      <a:sysClr val="windowText" lastClr="000000"/>
    </a:dk1>
    <a:lt1>
      <a:sysClr val="window" lastClr="FFFFFF"/>
    </a:lt1>
    <a:dk2>
      <a:srgbClr val="646464"/>
    </a:dk2>
    <a:lt2>
      <a:srgbClr val="F0F0F0"/>
    </a:lt2>
    <a:accent1>
      <a:srgbClr val="FFD200"/>
    </a:accent1>
    <a:accent2>
      <a:srgbClr val="00A3AE"/>
    </a:accent2>
    <a:accent3>
      <a:srgbClr val="91278F"/>
    </a:accent3>
    <a:accent4>
      <a:srgbClr val="2C973E"/>
    </a:accent4>
    <a:accent5>
      <a:srgbClr val="7FD1D6"/>
    </a:accent5>
    <a:accent6>
      <a:srgbClr val="F04C3E"/>
    </a:accent6>
    <a:hlink>
      <a:srgbClr val="336699"/>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EY approved colors">
    <a:dk1>
      <a:sysClr val="windowText" lastClr="000000"/>
    </a:dk1>
    <a:lt1>
      <a:sysClr val="window" lastClr="FFFFFF"/>
    </a:lt1>
    <a:dk2>
      <a:srgbClr val="646464"/>
    </a:dk2>
    <a:lt2>
      <a:srgbClr val="F0F0F0"/>
    </a:lt2>
    <a:accent1>
      <a:srgbClr val="FFD200"/>
    </a:accent1>
    <a:accent2>
      <a:srgbClr val="00A3AE"/>
    </a:accent2>
    <a:accent3>
      <a:srgbClr val="91278F"/>
    </a:accent3>
    <a:accent4>
      <a:srgbClr val="2C973E"/>
    </a:accent4>
    <a:accent5>
      <a:srgbClr val="7FD1D6"/>
    </a:accent5>
    <a:accent6>
      <a:srgbClr val="F04C3E"/>
    </a:accent6>
    <a:hlink>
      <a:srgbClr val="336699"/>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EY approved colors">
    <a:dk1>
      <a:sysClr val="windowText" lastClr="000000"/>
    </a:dk1>
    <a:lt1>
      <a:sysClr val="window" lastClr="FFFFFF"/>
    </a:lt1>
    <a:dk2>
      <a:srgbClr val="646464"/>
    </a:dk2>
    <a:lt2>
      <a:srgbClr val="F0F0F0"/>
    </a:lt2>
    <a:accent1>
      <a:srgbClr val="FFD200"/>
    </a:accent1>
    <a:accent2>
      <a:srgbClr val="00A3AE"/>
    </a:accent2>
    <a:accent3>
      <a:srgbClr val="91278F"/>
    </a:accent3>
    <a:accent4>
      <a:srgbClr val="2C973E"/>
    </a:accent4>
    <a:accent5>
      <a:srgbClr val="7FD1D6"/>
    </a:accent5>
    <a:accent6>
      <a:srgbClr val="F04C3E"/>
    </a:accent6>
    <a:hlink>
      <a:srgbClr val="336699"/>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EY approved colors">
    <a:dk1>
      <a:sysClr val="windowText" lastClr="000000"/>
    </a:dk1>
    <a:lt1>
      <a:sysClr val="window" lastClr="FFFFFF"/>
    </a:lt1>
    <a:dk2>
      <a:srgbClr val="646464"/>
    </a:dk2>
    <a:lt2>
      <a:srgbClr val="F0F0F0"/>
    </a:lt2>
    <a:accent1>
      <a:srgbClr val="FFD200"/>
    </a:accent1>
    <a:accent2>
      <a:srgbClr val="00A3AE"/>
    </a:accent2>
    <a:accent3>
      <a:srgbClr val="91278F"/>
    </a:accent3>
    <a:accent4>
      <a:srgbClr val="2C973E"/>
    </a:accent4>
    <a:accent5>
      <a:srgbClr val="7FD1D6"/>
    </a:accent5>
    <a:accent6>
      <a:srgbClr val="F04C3E"/>
    </a:accent6>
    <a:hlink>
      <a:srgbClr val="336699"/>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EY approved colors">
    <a:dk1>
      <a:sysClr val="windowText" lastClr="000000"/>
    </a:dk1>
    <a:lt1>
      <a:sysClr val="window" lastClr="FFFFFF"/>
    </a:lt1>
    <a:dk2>
      <a:srgbClr val="646464"/>
    </a:dk2>
    <a:lt2>
      <a:srgbClr val="F0F0F0"/>
    </a:lt2>
    <a:accent1>
      <a:srgbClr val="FFD200"/>
    </a:accent1>
    <a:accent2>
      <a:srgbClr val="00A3AE"/>
    </a:accent2>
    <a:accent3>
      <a:srgbClr val="91278F"/>
    </a:accent3>
    <a:accent4>
      <a:srgbClr val="2C973E"/>
    </a:accent4>
    <a:accent5>
      <a:srgbClr val="7FD1D6"/>
    </a:accent5>
    <a:accent6>
      <a:srgbClr val="F04C3E"/>
    </a:accent6>
    <a:hlink>
      <a:srgbClr val="336699"/>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EY approved colors">
    <a:dk1>
      <a:sysClr val="windowText" lastClr="000000"/>
    </a:dk1>
    <a:lt1>
      <a:sysClr val="window" lastClr="FFFFFF"/>
    </a:lt1>
    <a:dk2>
      <a:srgbClr val="646464"/>
    </a:dk2>
    <a:lt2>
      <a:srgbClr val="F0F0F0"/>
    </a:lt2>
    <a:accent1>
      <a:srgbClr val="FFD200"/>
    </a:accent1>
    <a:accent2>
      <a:srgbClr val="00A3AE"/>
    </a:accent2>
    <a:accent3>
      <a:srgbClr val="91278F"/>
    </a:accent3>
    <a:accent4>
      <a:srgbClr val="2C973E"/>
    </a:accent4>
    <a:accent5>
      <a:srgbClr val="7FD1D6"/>
    </a:accent5>
    <a:accent6>
      <a:srgbClr val="F04C3E"/>
    </a:accent6>
    <a:hlink>
      <a:srgbClr val="336699"/>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EY print-ready colors">
    <a:dk1>
      <a:sysClr val="windowText" lastClr="000000"/>
    </a:dk1>
    <a:lt1>
      <a:sysClr val="window" lastClr="FFFFFF"/>
    </a:lt1>
    <a:dk2>
      <a:srgbClr val="333333"/>
    </a:dk2>
    <a:lt2>
      <a:srgbClr val="F0F0F0"/>
    </a:lt2>
    <a:accent1>
      <a:srgbClr val="7F7E82"/>
    </a:accent1>
    <a:accent2>
      <a:srgbClr val="FFE600"/>
    </a:accent2>
    <a:accent3>
      <a:srgbClr val="999999"/>
    </a:accent3>
    <a:accent4>
      <a:srgbClr val="F0F0F0"/>
    </a:accent4>
    <a:accent5>
      <a:srgbClr val="00A3AE"/>
    </a:accent5>
    <a:accent6>
      <a:srgbClr val="7FD1D6"/>
    </a:accent6>
    <a:hlink>
      <a:srgbClr val="336699"/>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EY approved colors">
    <a:dk1>
      <a:sysClr val="windowText" lastClr="000000"/>
    </a:dk1>
    <a:lt1>
      <a:sysClr val="window" lastClr="FFFFFF"/>
    </a:lt1>
    <a:dk2>
      <a:srgbClr val="646464"/>
    </a:dk2>
    <a:lt2>
      <a:srgbClr val="F0F0F0"/>
    </a:lt2>
    <a:accent1>
      <a:srgbClr val="FFD200"/>
    </a:accent1>
    <a:accent2>
      <a:srgbClr val="00A3AE"/>
    </a:accent2>
    <a:accent3>
      <a:srgbClr val="91278F"/>
    </a:accent3>
    <a:accent4>
      <a:srgbClr val="2C973E"/>
    </a:accent4>
    <a:accent5>
      <a:srgbClr val="7FD1D6"/>
    </a:accent5>
    <a:accent6>
      <a:srgbClr val="F04C3E"/>
    </a:accent6>
    <a:hlink>
      <a:srgbClr val="336699"/>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Visio_Drawing1111111111111111111111111111111111111111111111111111111111111111111111111111111111.vsdx"/></Relationships>
</file>

<file path=xl/worksheets/_rels/sheet4.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303" Type="http://schemas.openxmlformats.org/officeDocument/2006/relationships/ctrlProp" Target="../ctrlProps/ctrlProp300.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324" Type="http://schemas.openxmlformats.org/officeDocument/2006/relationships/comments" Target="../comments1.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314" Type="http://schemas.openxmlformats.org/officeDocument/2006/relationships/ctrlProp" Target="../ctrlProps/ctrlProp311.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312" Type="http://schemas.openxmlformats.org/officeDocument/2006/relationships/ctrlProp" Target="../ctrlProps/ctrlProp309.xml"/><Relationship Id="rId317" Type="http://schemas.openxmlformats.org/officeDocument/2006/relationships/ctrlProp" Target="../ctrlProps/ctrlProp31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2.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302" Type="http://schemas.openxmlformats.org/officeDocument/2006/relationships/ctrlProp" Target="../ctrlProps/ctrlProp299.xml"/><Relationship Id="rId307" Type="http://schemas.openxmlformats.org/officeDocument/2006/relationships/ctrlProp" Target="../ctrlProps/ctrlProp304.xml"/><Relationship Id="rId323" Type="http://schemas.openxmlformats.org/officeDocument/2006/relationships/ctrlProp" Target="../ctrlProps/ctrlProp320.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313" Type="http://schemas.openxmlformats.org/officeDocument/2006/relationships/ctrlProp" Target="../ctrlProps/ctrlProp310.xml"/><Relationship Id="rId318" Type="http://schemas.openxmlformats.org/officeDocument/2006/relationships/ctrlProp" Target="../ctrlProps/ctrlProp315.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5"/>
  <sheetViews>
    <sheetView workbookViewId="0">
      <selection activeCell="A165" sqref="A165"/>
    </sheetView>
  </sheetViews>
  <sheetFormatPr defaultRowHeight="15"/>
  <cols>
    <col min="1" max="1" width="62.7109375" style="1" customWidth="1"/>
    <col min="2" max="16384" width="9.140625" style="1"/>
  </cols>
  <sheetData>
    <row r="1" spans="1:6" ht="15.75">
      <c r="A1" s="6" t="s">
        <v>72</v>
      </c>
    </row>
    <row r="2" spans="1:6">
      <c r="A2" s="5" t="s">
        <v>73</v>
      </c>
      <c r="E2" s="7"/>
      <c r="F2" s="1" t="s">
        <v>74</v>
      </c>
    </row>
    <row r="3" spans="1:6">
      <c r="A3" s="5" t="s">
        <v>75</v>
      </c>
    </row>
    <row r="4" spans="1:6">
      <c r="A4" s="5" t="s">
        <v>76</v>
      </c>
    </row>
    <row r="5" spans="1:6">
      <c r="A5" s="5" t="s">
        <v>77</v>
      </c>
    </row>
    <row r="6" spans="1:6">
      <c r="A6" s="5" t="s">
        <v>78</v>
      </c>
    </row>
    <row r="7" spans="1:6">
      <c r="A7" s="5" t="s">
        <v>79</v>
      </c>
    </row>
    <row r="8" spans="1:6">
      <c r="A8" s="5" t="s">
        <v>80</v>
      </c>
    </row>
    <row r="9" spans="1:6">
      <c r="A9" s="5" t="s">
        <v>81</v>
      </c>
    </row>
    <row r="10" spans="1:6">
      <c r="A10" s="5" t="s">
        <v>82</v>
      </c>
    </row>
    <row r="11" spans="1:6">
      <c r="A11" s="5" t="s">
        <v>83</v>
      </c>
      <c r="B11" s="7"/>
    </row>
    <row r="12" spans="1:6">
      <c r="A12" s="5" t="s">
        <v>84</v>
      </c>
    </row>
    <row r="13" spans="1:6">
      <c r="A13" s="5" t="s">
        <v>65</v>
      </c>
      <c r="B13" s="7"/>
    </row>
    <row r="14" spans="1:6">
      <c r="A14" s="5" t="s">
        <v>85</v>
      </c>
    </row>
    <row r="15" spans="1:6">
      <c r="A15" s="5" t="s">
        <v>66</v>
      </c>
      <c r="B15" s="7"/>
    </row>
    <row r="16" spans="1:6">
      <c r="A16" s="5" t="s">
        <v>86</v>
      </c>
    </row>
    <row r="17" spans="1:2">
      <c r="A17" s="5" t="s">
        <v>87</v>
      </c>
    </row>
    <row r="18" spans="1:2">
      <c r="A18" s="5" t="s">
        <v>67</v>
      </c>
      <c r="B18" s="7"/>
    </row>
    <row r="19" spans="1:2">
      <c r="A19" s="5" t="s">
        <v>88</v>
      </c>
    </row>
    <row r="20" spans="1:2">
      <c r="A20" s="5" t="s">
        <v>89</v>
      </c>
    </row>
    <row r="21" spans="1:2">
      <c r="A21" s="5" t="s">
        <v>90</v>
      </c>
    </row>
    <row r="22" spans="1:2">
      <c r="A22" s="5" t="s">
        <v>91</v>
      </c>
      <c r="B22" s="7"/>
    </row>
    <row r="23" spans="1:2">
      <c r="A23" s="5" t="s">
        <v>92</v>
      </c>
    </row>
    <row r="24" spans="1:2">
      <c r="A24" s="5" t="s">
        <v>93</v>
      </c>
    </row>
    <row r="25" spans="1:2">
      <c r="A25" s="5" t="s">
        <v>94</v>
      </c>
      <c r="B25" s="7"/>
    </row>
    <row r="26" spans="1:2">
      <c r="A26" s="5" t="s">
        <v>95</v>
      </c>
      <c r="B26" s="7"/>
    </row>
    <row r="27" spans="1:2">
      <c r="A27" s="5" t="s">
        <v>96</v>
      </c>
    </row>
    <row r="28" spans="1:2">
      <c r="A28" s="5" t="s">
        <v>97</v>
      </c>
    </row>
    <row r="29" spans="1:2">
      <c r="A29" s="5" t="s">
        <v>98</v>
      </c>
    </row>
    <row r="30" spans="1:2">
      <c r="A30" s="5" t="s">
        <v>99</v>
      </c>
    </row>
    <row r="31" spans="1:2">
      <c r="A31" s="5" t="s">
        <v>100</v>
      </c>
    </row>
    <row r="32" spans="1:2">
      <c r="A32" s="5" t="s">
        <v>101</v>
      </c>
    </row>
    <row r="33" spans="1:1">
      <c r="A33" s="5" t="s">
        <v>102</v>
      </c>
    </row>
    <row r="34" spans="1:1">
      <c r="A34" s="5" t="s">
        <v>103</v>
      </c>
    </row>
    <row r="35" spans="1:1">
      <c r="A35" s="5" t="s">
        <v>104</v>
      </c>
    </row>
    <row r="36" spans="1:1">
      <c r="A36" s="5" t="s">
        <v>105</v>
      </c>
    </row>
    <row r="37" spans="1:1">
      <c r="A37" s="5" t="s">
        <v>106</v>
      </c>
    </row>
    <row r="38" spans="1:1">
      <c r="A38" s="5" t="s">
        <v>107</v>
      </c>
    </row>
    <row r="39" spans="1:1">
      <c r="A39" s="5" t="s">
        <v>108</v>
      </c>
    </row>
    <row r="40" spans="1:1">
      <c r="A40" s="1" t="s">
        <v>109</v>
      </c>
    </row>
    <row r="41" spans="1:1">
      <c r="A41" s="1" t="s">
        <v>110</v>
      </c>
    </row>
    <row r="42" spans="1:1">
      <c r="A42" s="1" t="s">
        <v>111</v>
      </c>
    </row>
    <row r="43" spans="1:1">
      <c r="A43" s="1" t="s">
        <v>112</v>
      </c>
    </row>
    <row r="44" spans="1:1">
      <c r="A44" s="1" t="s">
        <v>113</v>
      </c>
    </row>
    <row r="45" spans="1:1">
      <c r="A45" s="1" t="s">
        <v>114</v>
      </c>
    </row>
    <row r="46" spans="1:1">
      <c r="A46" s="1" t="s">
        <v>115</v>
      </c>
    </row>
    <row r="47" spans="1:1">
      <c r="A47" s="1" t="s">
        <v>116</v>
      </c>
    </row>
    <row r="48" spans="1:1">
      <c r="A48" s="1" t="s">
        <v>117</v>
      </c>
    </row>
    <row r="49" spans="1:1">
      <c r="A49" s="1" t="s">
        <v>118</v>
      </c>
    </row>
    <row r="50" spans="1:1">
      <c r="A50" s="1" t="s">
        <v>119</v>
      </c>
    </row>
    <row r="51" spans="1:1">
      <c r="A51" s="1" t="s">
        <v>120</v>
      </c>
    </row>
    <row r="52" spans="1:1">
      <c r="A52" s="1" t="s">
        <v>121</v>
      </c>
    </row>
    <row r="53" spans="1:1">
      <c r="A53" s="1" t="s">
        <v>122</v>
      </c>
    </row>
    <row r="54" spans="1:1">
      <c r="A54" s="1" t="s">
        <v>123</v>
      </c>
    </row>
    <row r="55" spans="1:1">
      <c r="A55" s="1" t="s">
        <v>124</v>
      </c>
    </row>
    <row r="56" spans="1:1">
      <c r="A56" s="1" t="s">
        <v>125</v>
      </c>
    </row>
    <row r="57" spans="1:1">
      <c r="A57" s="1" t="s">
        <v>126</v>
      </c>
    </row>
    <row r="58" spans="1:1">
      <c r="A58" s="1" t="s">
        <v>127</v>
      </c>
    </row>
    <row r="59" spans="1:1">
      <c r="A59" s="1" t="s">
        <v>128</v>
      </c>
    </row>
    <row r="60" spans="1:1">
      <c r="A60" s="1" t="s">
        <v>129</v>
      </c>
    </row>
    <row r="61" spans="1:1">
      <c r="A61" s="1" t="s">
        <v>130</v>
      </c>
    </row>
    <row r="62" spans="1:1">
      <c r="A62" s="1" t="s">
        <v>131</v>
      </c>
    </row>
    <row r="63" spans="1:1">
      <c r="A63" s="1" t="s">
        <v>132</v>
      </c>
    </row>
    <row r="64" spans="1:1">
      <c r="A64" s="1" t="s">
        <v>133</v>
      </c>
    </row>
    <row r="65" spans="1:1">
      <c r="A65" s="1" t="s">
        <v>134</v>
      </c>
    </row>
    <row r="66" spans="1:1">
      <c r="A66" s="1" t="s">
        <v>135</v>
      </c>
    </row>
    <row r="67" spans="1:1">
      <c r="A67" s="1" t="s">
        <v>136</v>
      </c>
    </row>
    <row r="68" spans="1:1">
      <c r="A68" s="1" t="s">
        <v>137</v>
      </c>
    </row>
    <row r="69" spans="1:1">
      <c r="A69" s="1" t="s">
        <v>138</v>
      </c>
    </row>
    <row r="70" spans="1:1">
      <c r="A70" s="1" t="s">
        <v>139</v>
      </c>
    </row>
    <row r="71" spans="1:1">
      <c r="A71" s="1" t="s">
        <v>140</v>
      </c>
    </row>
    <row r="72" spans="1:1">
      <c r="A72" s="1" t="s">
        <v>139</v>
      </c>
    </row>
    <row r="73" spans="1:1">
      <c r="A73" s="1" t="s">
        <v>141</v>
      </c>
    </row>
    <row r="74" spans="1:1">
      <c r="A74" s="1" t="s">
        <v>139</v>
      </c>
    </row>
    <row r="75" spans="1:1">
      <c r="A75" s="1" t="s">
        <v>142</v>
      </c>
    </row>
    <row r="76" spans="1:1">
      <c r="A76" s="1" t="s">
        <v>143</v>
      </c>
    </row>
    <row r="77" spans="1:1">
      <c r="A77" s="1" t="s">
        <v>144</v>
      </c>
    </row>
    <row r="78" spans="1:1">
      <c r="A78" s="1" t="s">
        <v>145</v>
      </c>
    </row>
    <row r="79" spans="1:1">
      <c r="A79" s="1" t="s">
        <v>146</v>
      </c>
    </row>
    <row r="80" spans="1:1">
      <c r="A80" s="1" t="s">
        <v>147</v>
      </c>
    </row>
    <row r="81" spans="1:1">
      <c r="A81" s="1" t="s">
        <v>148</v>
      </c>
    </row>
    <row r="82" spans="1:1">
      <c r="A82" s="1" t="s">
        <v>149</v>
      </c>
    </row>
    <row r="83" spans="1:1">
      <c r="A83" s="1" t="s">
        <v>150</v>
      </c>
    </row>
    <row r="84" spans="1:1">
      <c r="A84" s="1" t="s">
        <v>151</v>
      </c>
    </row>
    <row r="85" spans="1:1">
      <c r="A85" s="1" t="s">
        <v>152</v>
      </c>
    </row>
    <row r="86" spans="1:1">
      <c r="A86" s="1" t="s">
        <v>153</v>
      </c>
    </row>
    <row r="87" spans="1:1">
      <c r="A87" s="1" t="s">
        <v>154</v>
      </c>
    </row>
    <row r="88" spans="1:1">
      <c r="A88" s="1" t="s">
        <v>155</v>
      </c>
    </row>
    <row r="89" spans="1:1">
      <c r="A89" s="1" t="s">
        <v>156</v>
      </c>
    </row>
    <row r="90" spans="1:1">
      <c r="A90" s="1" t="s">
        <v>157</v>
      </c>
    </row>
    <row r="91" spans="1:1">
      <c r="A91" s="1" t="s">
        <v>158</v>
      </c>
    </row>
    <row r="92" spans="1:1">
      <c r="A92" s="1" t="s">
        <v>159</v>
      </c>
    </row>
    <row r="93" spans="1:1">
      <c r="A93" s="1" t="s">
        <v>160</v>
      </c>
    </row>
    <row r="94" spans="1:1">
      <c r="A94" s="1" t="s">
        <v>161</v>
      </c>
    </row>
    <row r="95" spans="1:1">
      <c r="A95" s="1" t="s">
        <v>162</v>
      </c>
    </row>
    <row r="96" spans="1:1">
      <c r="A96" s="1" t="s">
        <v>163</v>
      </c>
    </row>
    <row r="97" spans="1:1">
      <c r="A97" s="1" t="s">
        <v>164</v>
      </c>
    </row>
    <row r="98" spans="1:1">
      <c r="A98" s="1" t="s">
        <v>165</v>
      </c>
    </row>
    <row r="99" spans="1:1">
      <c r="A99" s="1" t="s">
        <v>166</v>
      </c>
    </row>
    <row r="100" spans="1:1">
      <c r="A100" s="1" t="s">
        <v>167</v>
      </c>
    </row>
    <row r="101" spans="1:1">
      <c r="A101" s="1" t="s">
        <v>168</v>
      </c>
    </row>
    <row r="102" spans="1:1">
      <c r="A102" s="1" t="s">
        <v>169</v>
      </c>
    </row>
    <row r="103" spans="1:1">
      <c r="A103" s="1" t="s">
        <v>170</v>
      </c>
    </row>
    <row r="104" spans="1:1">
      <c r="A104" s="1" t="s">
        <v>171</v>
      </c>
    </row>
    <row r="105" spans="1:1">
      <c r="A105" s="1" t="s">
        <v>172</v>
      </c>
    </row>
    <row r="106" spans="1:1">
      <c r="A106" s="1" t="s">
        <v>173</v>
      </c>
    </row>
    <row r="107" spans="1:1">
      <c r="A107" s="1" t="s">
        <v>174</v>
      </c>
    </row>
    <row r="108" spans="1:1">
      <c r="A108" s="1" t="s">
        <v>175</v>
      </c>
    </row>
    <row r="109" spans="1:1">
      <c r="A109" s="1" t="s">
        <v>176</v>
      </c>
    </row>
    <row r="110" spans="1:1">
      <c r="A110" s="1" t="s">
        <v>177</v>
      </c>
    </row>
    <row r="111" spans="1:1">
      <c r="A111" s="1" t="s">
        <v>178</v>
      </c>
    </row>
    <row r="112" spans="1:1">
      <c r="A112" s="1" t="s">
        <v>179</v>
      </c>
    </row>
    <row r="113" spans="1:1">
      <c r="A113" s="1" t="s">
        <v>180</v>
      </c>
    </row>
    <row r="114" spans="1:1">
      <c r="A114" s="1" t="s">
        <v>181</v>
      </c>
    </row>
    <row r="115" spans="1:1">
      <c r="A115" s="1" t="s">
        <v>182</v>
      </c>
    </row>
    <row r="116" spans="1:1">
      <c r="A116" s="1" t="s">
        <v>183</v>
      </c>
    </row>
    <row r="117" spans="1:1">
      <c r="A117" s="1" t="s">
        <v>184</v>
      </c>
    </row>
    <row r="118" spans="1:1">
      <c r="A118" s="1" t="s">
        <v>185</v>
      </c>
    </row>
    <row r="119" spans="1:1">
      <c r="A119" s="1" t="s">
        <v>186</v>
      </c>
    </row>
    <row r="120" spans="1:1">
      <c r="A120" s="1" t="s">
        <v>187</v>
      </c>
    </row>
    <row r="121" spans="1:1">
      <c r="A121" s="1" t="s">
        <v>188</v>
      </c>
    </row>
    <row r="122" spans="1:1">
      <c r="A122" s="1" t="s">
        <v>189</v>
      </c>
    </row>
    <row r="123" spans="1:1">
      <c r="A123" s="1" t="s">
        <v>190</v>
      </c>
    </row>
    <row r="124" spans="1:1">
      <c r="A124" s="1" t="s">
        <v>191</v>
      </c>
    </row>
    <row r="125" spans="1:1">
      <c r="A125" s="1" t="s">
        <v>192</v>
      </c>
    </row>
    <row r="126" spans="1:1">
      <c r="A126" s="1" t="s">
        <v>193</v>
      </c>
    </row>
    <row r="127" spans="1:1">
      <c r="A127" s="1" t="s">
        <v>194</v>
      </c>
    </row>
    <row r="128" spans="1:1">
      <c r="A128" s="1" t="s">
        <v>195</v>
      </c>
    </row>
    <row r="129" spans="1:1">
      <c r="A129" s="1" t="s">
        <v>196</v>
      </c>
    </row>
    <row r="130" spans="1:1">
      <c r="A130" s="1" t="s">
        <v>197</v>
      </c>
    </row>
    <row r="131" spans="1:1">
      <c r="A131" s="1" t="s">
        <v>198</v>
      </c>
    </row>
    <row r="132" spans="1:1">
      <c r="A132" s="1" t="s">
        <v>199</v>
      </c>
    </row>
    <row r="133" spans="1:1">
      <c r="A133" s="1" t="s">
        <v>200</v>
      </c>
    </row>
    <row r="134" spans="1:1">
      <c r="A134" s="1" t="s">
        <v>201</v>
      </c>
    </row>
    <row r="135" spans="1:1">
      <c r="A135" s="1" t="s">
        <v>202</v>
      </c>
    </row>
    <row r="136" spans="1:1">
      <c r="A136" s="1" t="s">
        <v>203</v>
      </c>
    </row>
    <row r="137" spans="1:1">
      <c r="A137" s="1" t="s">
        <v>204</v>
      </c>
    </row>
    <row r="138" spans="1:1">
      <c r="A138" s="1" t="s">
        <v>205</v>
      </c>
    </row>
    <row r="139" spans="1:1">
      <c r="A139" s="1" t="s">
        <v>206</v>
      </c>
    </row>
    <row r="140" spans="1:1">
      <c r="A140" s="1" t="s">
        <v>207</v>
      </c>
    </row>
    <row r="141" spans="1:1">
      <c r="A141" s="1" t="s">
        <v>208</v>
      </c>
    </row>
    <row r="142" spans="1:1">
      <c r="A142" s="1" t="s">
        <v>209</v>
      </c>
    </row>
    <row r="143" spans="1:1">
      <c r="A143" s="1" t="s">
        <v>210</v>
      </c>
    </row>
    <row r="144" spans="1:1">
      <c r="A144" s="1" t="s">
        <v>211</v>
      </c>
    </row>
    <row r="145" spans="1:1">
      <c r="A145" s="1" t="s">
        <v>212</v>
      </c>
    </row>
    <row r="146" spans="1:1">
      <c r="A146" s="1" t="s">
        <v>213</v>
      </c>
    </row>
    <row r="147" spans="1:1">
      <c r="A147" s="1" t="s">
        <v>214</v>
      </c>
    </row>
    <row r="148" spans="1:1">
      <c r="A148" s="1" t="s">
        <v>215</v>
      </c>
    </row>
    <row r="149" spans="1:1">
      <c r="A149" s="1" t="s">
        <v>216</v>
      </c>
    </row>
    <row r="150" spans="1:1">
      <c r="A150" s="1" t="s">
        <v>217</v>
      </c>
    </row>
    <row r="151" spans="1:1">
      <c r="A151" s="1" t="s">
        <v>218</v>
      </c>
    </row>
    <row r="152" spans="1:1">
      <c r="A152" s="1" t="s">
        <v>219</v>
      </c>
    </row>
    <row r="153" spans="1:1">
      <c r="A153" s="1" t="s">
        <v>71</v>
      </c>
    </row>
    <row r="154" spans="1:1">
      <c r="A154" s="1" t="s">
        <v>220</v>
      </c>
    </row>
    <row r="155" spans="1:1">
      <c r="A155" s="1" t="s">
        <v>221</v>
      </c>
    </row>
    <row r="156" spans="1:1">
      <c r="A156" s="1" t="s">
        <v>222</v>
      </c>
    </row>
    <row r="157" spans="1:1">
      <c r="A157" s="1" t="s">
        <v>68</v>
      </c>
    </row>
    <row r="158" spans="1:1">
      <c r="A158" s="1" t="s">
        <v>223</v>
      </c>
    </row>
    <row r="159" spans="1:1">
      <c r="A159" s="1" t="s">
        <v>224</v>
      </c>
    </row>
    <row r="160" spans="1:1">
      <c r="A160" s="1" t="s">
        <v>225</v>
      </c>
    </row>
    <row r="161" spans="1:1">
      <c r="A161" s="1" t="s">
        <v>226</v>
      </c>
    </row>
    <row r="162" spans="1:1">
      <c r="A162" s="1" t="s">
        <v>227</v>
      </c>
    </row>
    <row r="163" spans="1:1">
      <c r="A163" s="1" t="s">
        <v>228</v>
      </c>
    </row>
    <row r="164" spans="1:1">
      <c r="A164" s="1" t="s">
        <v>229</v>
      </c>
    </row>
    <row r="165" spans="1:1">
      <c r="A165" s="1" t="s">
        <v>230</v>
      </c>
    </row>
    <row r="166" spans="1:1">
      <c r="A166" s="1" t="s">
        <v>231</v>
      </c>
    </row>
    <row r="167" spans="1:1">
      <c r="A167" s="1" t="s">
        <v>232</v>
      </c>
    </row>
    <row r="168" spans="1:1">
      <c r="A168" s="1" t="s">
        <v>233</v>
      </c>
    </row>
    <row r="169" spans="1:1">
      <c r="A169" s="1" t="s">
        <v>234</v>
      </c>
    </row>
    <row r="170" spans="1:1">
      <c r="A170" s="1" t="s">
        <v>235</v>
      </c>
    </row>
    <row r="171" spans="1:1">
      <c r="A171" s="1" t="s">
        <v>236</v>
      </c>
    </row>
    <row r="172" spans="1:1">
      <c r="A172" s="1" t="s">
        <v>237</v>
      </c>
    </row>
    <row r="173" spans="1:1">
      <c r="A173" s="1" t="s">
        <v>238</v>
      </c>
    </row>
    <row r="174" spans="1:1">
      <c r="A174" s="1" t="s">
        <v>239</v>
      </c>
    </row>
    <row r="175" spans="1:1">
      <c r="A175" s="1" t="s">
        <v>240</v>
      </c>
    </row>
    <row r="176" spans="1:1">
      <c r="A176" s="1" t="s">
        <v>241</v>
      </c>
    </row>
    <row r="177" spans="1:1">
      <c r="A177" s="1" t="s">
        <v>242</v>
      </c>
    </row>
    <row r="178" spans="1:1">
      <c r="A178" s="1" t="s">
        <v>243</v>
      </c>
    </row>
    <row r="179" spans="1:1">
      <c r="A179" s="1" t="s">
        <v>244</v>
      </c>
    </row>
    <row r="180" spans="1:1">
      <c r="A180" s="1" t="s">
        <v>245</v>
      </c>
    </row>
    <row r="181" spans="1:1">
      <c r="A181" s="1" t="s">
        <v>246</v>
      </c>
    </row>
    <row r="182" spans="1:1">
      <c r="A182" s="1" t="s">
        <v>247</v>
      </c>
    </row>
    <row r="183" spans="1:1">
      <c r="A183" s="1" t="s">
        <v>248</v>
      </c>
    </row>
    <row r="184" spans="1:1">
      <c r="A184" s="1" t="s">
        <v>249</v>
      </c>
    </row>
    <row r="185" spans="1:1">
      <c r="A185" s="1" t="s">
        <v>250</v>
      </c>
    </row>
    <row r="186" spans="1:1">
      <c r="A186" s="1" t="s">
        <v>251</v>
      </c>
    </row>
    <row r="187" spans="1:1">
      <c r="A187" s="1" t="s">
        <v>252</v>
      </c>
    </row>
    <row r="188" spans="1:1">
      <c r="A188" s="1" t="s">
        <v>253</v>
      </c>
    </row>
    <row r="189" spans="1:1">
      <c r="A189" s="1" t="s">
        <v>254</v>
      </c>
    </row>
    <row r="190" spans="1:1">
      <c r="A190" s="1" t="s">
        <v>255</v>
      </c>
    </row>
    <row r="191" spans="1:1">
      <c r="A191" s="1" t="s">
        <v>256</v>
      </c>
    </row>
    <row r="192" spans="1:1">
      <c r="A192" s="1" t="s">
        <v>257</v>
      </c>
    </row>
    <row r="193" spans="1:1">
      <c r="A193" s="1" t="s">
        <v>258</v>
      </c>
    </row>
    <row r="194" spans="1:1">
      <c r="A194" s="1" t="s">
        <v>259</v>
      </c>
    </row>
    <row r="195" spans="1:1">
      <c r="A195" s="1" t="s">
        <v>260</v>
      </c>
    </row>
    <row r="196" spans="1:1">
      <c r="A196" s="1" t="s">
        <v>261</v>
      </c>
    </row>
    <row r="197" spans="1:1">
      <c r="A197" s="1" t="s">
        <v>262</v>
      </c>
    </row>
    <row r="198" spans="1:1">
      <c r="A198" s="1" t="s">
        <v>263</v>
      </c>
    </row>
    <row r="199" spans="1:1">
      <c r="A199" s="1" t="s">
        <v>264</v>
      </c>
    </row>
    <row r="200" spans="1:1">
      <c r="A200" s="1" t="s">
        <v>265</v>
      </c>
    </row>
    <row r="201" spans="1:1">
      <c r="A201" s="1" t="s">
        <v>266</v>
      </c>
    </row>
    <row r="202" spans="1:1">
      <c r="A202" s="1" t="s">
        <v>267</v>
      </c>
    </row>
    <row r="203" spans="1:1">
      <c r="A203" s="1" t="s">
        <v>268</v>
      </c>
    </row>
    <row r="204" spans="1:1">
      <c r="A204" s="1" t="s">
        <v>269</v>
      </c>
    </row>
    <row r="205" spans="1:1">
      <c r="A205" s="1" t="s">
        <v>270</v>
      </c>
    </row>
    <row r="206" spans="1:1">
      <c r="A206" s="1" t="s">
        <v>271</v>
      </c>
    </row>
    <row r="207" spans="1:1">
      <c r="A207" s="1" t="s">
        <v>272</v>
      </c>
    </row>
    <row r="208" spans="1:1">
      <c r="A208" s="1" t="s">
        <v>273</v>
      </c>
    </row>
    <row r="209" spans="1:1">
      <c r="A209" s="1" t="s">
        <v>274</v>
      </c>
    </row>
    <row r="210" spans="1:1">
      <c r="A210" s="1" t="s">
        <v>275</v>
      </c>
    </row>
    <row r="211" spans="1:1">
      <c r="A211" s="1" t="s">
        <v>276</v>
      </c>
    </row>
    <row r="212" spans="1:1">
      <c r="A212" s="1" t="s">
        <v>277</v>
      </c>
    </row>
    <row r="213" spans="1:1">
      <c r="A213" s="1" t="s">
        <v>278</v>
      </c>
    </row>
    <row r="214" spans="1:1">
      <c r="A214" s="1" t="s">
        <v>279</v>
      </c>
    </row>
    <row r="215" spans="1:1">
      <c r="A215" s="1" t="s">
        <v>280</v>
      </c>
    </row>
    <row r="216" spans="1:1">
      <c r="A216" s="1" t="s">
        <v>281</v>
      </c>
    </row>
    <row r="217" spans="1:1">
      <c r="A217" s="1" t="s">
        <v>282</v>
      </c>
    </row>
    <row r="218" spans="1:1">
      <c r="A218" s="1" t="s">
        <v>283</v>
      </c>
    </row>
    <row r="219" spans="1:1">
      <c r="A219" s="1" t="s">
        <v>284</v>
      </c>
    </row>
    <row r="220" spans="1:1">
      <c r="A220" s="1" t="s">
        <v>285</v>
      </c>
    </row>
    <row r="221" spans="1:1">
      <c r="A221" s="1" t="s">
        <v>286</v>
      </c>
    </row>
    <row r="222" spans="1:1">
      <c r="A222" s="1" t="s">
        <v>287</v>
      </c>
    </row>
    <row r="223" spans="1:1">
      <c r="A223" s="1" t="s">
        <v>288</v>
      </c>
    </row>
    <row r="224" spans="1:1">
      <c r="A224" s="1" t="s">
        <v>289</v>
      </c>
    </row>
    <row r="225" spans="1:1">
      <c r="A225" s="1" t="s">
        <v>290</v>
      </c>
    </row>
    <row r="226" spans="1:1">
      <c r="A226" s="1" t="s">
        <v>291</v>
      </c>
    </row>
    <row r="227" spans="1:1">
      <c r="A227" s="1" t="s">
        <v>292</v>
      </c>
    </row>
    <row r="228" spans="1:1">
      <c r="A228" s="1" t="s">
        <v>293</v>
      </c>
    </row>
    <row r="229" spans="1:1">
      <c r="A229" s="1" t="s">
        <v>294</v>
      </c>
    </row>
    <row r="230" spans="1:1">
      <c r="A230" s="1" t="s">
        <v>295</v>
      </c>
    </row>
    <row r="231" spans="1:1">
      <c r="A231" s="1" t="s">
        <v>296</v>
      </c>
    </row>
    <row r="232" spans="1:1">
      <c r="A232" s="1" t="s">
        <v>297</v>
      </c>
    </row>
    <row r="233" spans="1:1">
      <c r="A233" s="1" t="s">
        <v>298</v>
      </c>
    </row>
    <row r="234" spans="1:1">
      <c r="A234" s="1" t="s">
        <v>299</v>
      </c>
    </row>
    <row r="235" spans="1:1">
      <c r="A235" s="1" t="s">
        <v>300</v>
      </c>
    </row>
    <row r="236" spans="1:1">
      <c r="A236" s="1" t="s">
        <v>301</v>
      </c>
    </row>
    <row r="237" spans="1:1">
      <c r="A237" s="1" t="s">
        <v>302</v>
      </c>
    </row>
    <row r="238" spans="1:1">
      <c r="A238" s="1" t="s">
        <v>303</v>
      </c>
    </row>
    <row r="239" spans="1:1">
      <c r="A239" s="1" t="s">
        <v>304</v>
      </c>
    </row>
    <row r="240" spans="1:1">
      <c r="A240" s="1" t="s">
        <v>305</v>
      </c>
    </row>
    <row r="241" spans="1:1">
      <c r="A241" s="1" t="s">
        <v>306</v>
      </c>
    </row>
    <row r="242" spans="1:1">
      <c r="A242" s="1" t="s">
        <v>307</v>
      </c>
    </row>
    <row r="243" spans="1:1">
      <c r="A243" s="1" t="s">
        <v>308</v>
      </c>
    </row>
    <row r="244" spans="1:1">
      <c r="A244" s="1" t="s">
        <v>309</v>
      </c>
    </row>
    <row r="245" spans="1:1">
      <c r="A245" s="1" t="s">
        <v>310</v>
      </c>
    </row>
    <row r="246" spans="1:1">
      <c r="A246" s="1" t="s">
        <v>311</v>
      </c>
    </row>
    <row r="247" spans="1:1">
      <c r="A247" s="1" t="s">
        <v>312</v>
      </c>
    </row>
    <row r="248" spans="1:1">
      <c r="A248" s="1" t="s">
        <v>313</v>
      </c>
    </row>
    <row r="249" spans="1:1">
      <c r="A249" s="1" t="s">
        <v>314</v>
      </c>
    </row>
    <row r="250" spans="1:1">
      <c r="A250" s="1" t="s">
        <v>315</v>
      </c>
    </row>
    <row r="251" spans="1:1">
      <c r="A251" s="1" t="s">
        <v>316</v>
      </c>
    </row>
    <row r="252" spans="1:1">
      <c r="A252" s="1" t="s">
        <v>317</v>
      </c>
    </row>
    <row r="253" spans="1:1">
      <c r="A253" s="1" t="s">
        <v>318</v>
      </c>
    </row>
    <row r="254" spans="1:1">
      <c r="A254" s="1" t="s">
        <v>319</v>
      </c>
    </row>
    <row r="255" spans="1:1">
      <c r="A255" s="1" t="s">
        <v>320</v>
      </c>
    </row>
    <row r="256" spans="1:1">
      <c r="A256" s="1" t="s">
        <v>321</v>
      </c>
    </row>
    <row r="257" spans="1:1">
      <c r="A257" s="1" t="s">
        <v>322</v>
      </c>
    </row>
    <row r="258" spans="1:1">
      <c r="A258" s="1" t="s">
        <v>323</v>
      </c>
    </row>
    <row r="259" spans="1:1">
      <c r="A259" s="1" t="s">
        <v>324</v>
      </c>
    </row>
    <row r="260" spans="1:1">
      <c r="A260" s="1" t="s">
        <v>325</v>
      </c>
    </row>
    <row r="261" spans="1:1">
      <c r="A261" s="1" t="s">
        <v>326</v>
      </c>
    </row>
    <row r="262" spans="1:1">
      <c r="A262" s="1" t="s">
        <v>327</v>
      </c>
    </row>
    <row r="263" spans="1:1">
      <c r="A263" s="1" t="s">
        <v>328</v>
      </c>
    </row>
    <row r="264" spans="1:1">
      <c r="A264" s="1" t="s">
        <v>329</v>
      </c>
    </row>
    <row r="265" spans="1:1">
      <c r="A265" s="1" t="s">
        <v>330</v>
      </c>
    </row>
    <row r="266" spans="1:1">
      <c r="A266" s="1" t="s">
        <v>331</v>
      </c>
    </row>
    <row r="267" spans="1:1">
      <c r="A267" s="1" t="s">
        <v>332</v>
      </c>
    </row>
    <row r="268" spans="1:1">
      <c r="A268" s="1" t="s">
        <v>333</v>
      </c>
    </row>
    <row r="269" spans="1:1">
      <c r="A269" s="1" t="s">
        <v>334</v>
      </c>
    </row>
    <row r="270" spans="1:1">
      <c r="A270" s="1" t="s">
        <v>335</v>
      </c>
    </row>
    <row r="271" spans="1:1">
      <c r="A271" s="1" t="s">
        <v>336</v>
      </c>
    </row>
    <row r="272" spans="1:1">
      <c r="A272" s="1" t="s">
        <v>337</v>
      </c>
    </row>
    <row r="273" spans="1:1">
      <c r="A273" s="1" t="s">
        <v>338</v>
      </c>
    </row>
    <row r="274" spans="1:1">
      <c r="A274" s="1" t="s">
        <v>339</v>
      </c>
    </row>
    <row r="275" spans="1:1">
      <c r="A275" s="1" t="s">
        <v>340</v>
      </c>
    </row>
    <row r="276" spans="1:1">
      <c r="A276" s="1" t="s">
        <v>341</v>
      </c>
    </row>
    <row r="277" spans="1:1">
      <c r="A277" s="1" t="s">
        <v>342</v>
      </c>
    </row>
    <row r="278" spans="1:1">
      <c r="A278" s="1" t="s">
        <v>343</v>
      </c>
    </row>
    <row r="279" spans="1:1">
      <c r="A279" s="1" t="s">
        <v>344</v>
      </c>
    </row>
    <row r="280" spans="1:1">
      <c r="A280" s="1" t="s">
        <v>345</v>
      </c>
    </row>
    <row r="281" spans="1:1">
      <c r="A281" s="1" t="s">
        <v>346</v>
      </c>
    </row>
    <row r="282" spans="1:1">
      <c r="A282" s="1" t="s">
        <v>347</v>
      </c>
    </row>
    <row r="283" spans="1:1">
      <c r="A283" s="1" t="s">
        <v>348</v>
      </c>
    </row>
    <row r="284" spans="1:1">
      <c r="A284" s="1" t="s">
        <v>349</v>
      </c>
    </row>
    <row r="285" spans="1:1">
      <c r="A285" s="1" t="s">
        <v>350</v>
      </c>
    </row>
    <row r="286" spans="1:1">
      <c r="A286" s="1" t="s">
        <v>351</v>
      </c>
    </row>
    <row r="287" spans="1:1">
      <c r="A287" s="1" t="s">
        <v>352</v>
      </c>
    </row>
    <row r="288" spans="1:1">
      <c r="A288" s="1" t="s">
        <v>353</v>
      </c>
    </row>
    <row r="289" spans="1:1">
      <c r="A289" s="1" t="s">
        <v>354</v>
      </c>
    </row>
    <row r="290" spans="1:1">
      <c r="A290" s="1" t="s">
        <v>355</v>
      </c>
    </row>
    <row r="291" spans="1:1">
      <c r="A291" s="1" t="s">
        <v>356</v>
      </c>
    </row>
    <row r="292" spans="1:1">
      <c r="A292" s="1" t="s">
        <v>357</v>
      </c>
    </row>
    <row r="293" spans="1:1">
      <c r="A293" s="1" t="s">
        <v>358</v>
      </c>
    </row>
    <row r="294" spans="1:1">
      <c r="A294" s="1" t="s">
        <v>359</v>
      </c>
    </row>
    <row r="295" spans="1:1">
      <c r="A295" s="1" t="s">
        <v>360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B1:K51"/>
  <sheetViews>
    <sheetView showGridLines="0" topLeftCell="A27" workbookViewId="0">
      <selection activeCell="B37" sqref="B37:K43"/>
    </sheetView>
  </sheetViews>
  <sheetFormatPr defaultRowHeight="14.25"/>
  <cols>
    <col min="1" max="1" width="4.7109375" style="41" customWidth="1"/>
    <col min="2" max="11" width="12.28515625" style="41" customWidth="1"/>
    <col min="12" max="16384" width="9.140625" style="41"/>
  </cols>
  <sheetData>
    <row r="1" spans="2:11" ht="20.25">
      <c r="B1" s="505" t="s">
        <v>916</v>
      </c>
      <c r="C1" s="505"/>
      <c r="D1" s="505"/>
      <c r="E1" s="505"/>
      <c r="F1" s="505"/>
      <c r="G1" s="505"/>
      <c r="H1" s="505"/>
      <c r="I1" s="505"/>
      <c r="J1" s="505"/>
      <c r="K1" s="505"/>
    </row>
    <row r="2" spans="2:11" ht="18">
      <c r="B2" s="506" t="s">
        <v>917</v>
      </c>
      <c r="C2" s="506"/>
      <c r="D2" s="506"/>
      <c r="E2" s="506"/>
      <c r="F2" s="506"/>
      <c r="G2" s="506"/>
      <c r="H2" s="506"/>
      <c r="I2" s="506"/>
      <c r="J2" s="506"/>
      <c r="K2" s="506"/>
    </row>
    <row r="3" spans="2:11" ht="63" customHeight="1"/>
    <row r="4" spans="2:11" ht="63" customHeight="1"/>
    <row r="5" spans="2:11" ht="18.75" customHeight="1"/>
    <row r="6" spans="2:11" ht="15.75">
      <c r="B6" s="510" t="s">
        <v>913</v>
      </c>
      <c r="C6" s="510"/>
      <c r="D6" s="510"/>
      <c r="E6" s="510"/>
      <c r="F6" s="510"/>
      <c r="G6" s="510"/>
      <c r="H6" s="510"/>
      <c r="I6" s="510"/>
      <c r="J6" s="510"/>
      <c r="K6" s="510"/>
    </row>
    <row r="7" spans="2:11" ht="25.5" customHeight="1">
      <c r="B7" s="507" t="s">
        <v>1068</v>
      </c>
      <c r="C7" s="507"/>
      <c r="D7" s="507"/>
      <c r="E7" s="507"/>
      <c r="F7" s="507"/>
      <c r="G7" s="507"/>
      <c r="H7" s="507"/>
      <c r="I7" s="507"/>
      <c r="J7" s="507"/>
      <c r="K7" s="507"/>
    </row>
    <row r="8" spans="2:11" ht="25.5" customHeight="1">
      <c r="B8" s="507"/>
      <c r="C8" s="507"/>
      <c r="D8" s="507"/>
      <c r="E8" s="507"/>
      <c r="F8" s="507"/>
      <c r="G8" s="507"/>
      <c r="H8" s="507"/>
      <c r="I8" s="507"/>
      <c r="J8" s="507"/>
      <c r="K8" s="507"/>
    </row>
    <row r="9" spans="2:11" ht="25.5" customHeight="1">
      <c r="B9" s="507"/>
      <c r="C9" s="507"/>
      <c r="D9" s="507"/>
      <c r="E9" s="507"/>
      <c r="F9" s="507"/>
      <c r="G9" s="507"/>
      <c r="H9" s="507"/>
      <c r="I9" s="507"/>
      <c r="J9" s="507"/>
      <c r="K9" s="507"/>
    </row>
    <row r="10" spans="2:11" ht="25.5" customHeight="1">
      <c r="B10" s="507"/>
      <c r="C10" s="507"/>
      <c r="D10" s="507"/>
      <c r="E10" s="507"/>
      <c r="F10" s="507"/>
      <c r="G10" s="507"/>
      <c r="H10" s="507"/>
      <c r="I10" s="507"/>
      <c r="J10" s="507"/>
      <c r="K10" s="507"/>
    </row>
    <row r="11" spans="2:11" ht="25.5" customHeight="1">
      <c r="B11" s="507"/>
      <c r="C11" s="507"/>
      <c r="D11" s="507"/>
      <c r="E11" s="507"/>
      <c r="F11" s="507"/>
      <c r="G11" s="507"/>
      <c r="H11" s="507"/>
      <c r="I11" s="507"/>
      <c r="J11" s="507"/>
      <c r="K11" s="507"/>
    </row>
    <row r="12" spans="2:11" ht="25.5" customHeight="1">
      <c r="B12" s="507"/>
      <c r="C12" s="507"/>
      <c r="D12" s="507"/>
      <c r="E12" s="507"/>
      <c r="F12" s="507"/>
      <c r="G12" s="507"/>
      <c r="H12" s="507"/>
      <c r="I12" s="507"/>
      <c r="J12" s="507"/>
      <c r="K12" s="507"/>
    </row>
    <row r="13" spans="2:11" ht="29.25" customHeight="1">
      <c r="B13" s="511" t="s">
        <v>914</v>
      </c>
      <c r="C13" s="511"/>
      <c r="D13" s="511"/>
      <c r="E13" s="511"/>
      <c r="F13" s="511"/>
      <c r="G13" s="511"/>
      <c r="H13" s="511"/>
      <c r="I13" s="511"/>
      <c r="J13" s="511"/>
      <c r="K13" s="511"/>
    </row>
    <row r="14" spans="2:11" ht="54" customHeight="1">
      <c r="B14" s="508" t="s">
        <v>943</v>
      </c>
      <c r="C14" s="509"/>
      <c r="D14" s="509"/>
      <c r="E14" s="509"/>
      <c r="F14" s="509"/>
      <c r="G14" s="509"/>
      <c r="H14" s="509"/>
      <c r="I14" s="509"/>
      <c r="J14" s="509"/>
      <c r="K14" s="509"/>
    </row>
    <row r="15" spans="2:11" ht="54" customHeight="1">
      <c r="B15" s="509"/>
      <c r="C15" s="509"/>
      <c r="D15" s="509"/>
      <c r="E15" s="509"/>
      <c r="F15" s="509"/>
      <c r="G15" s="509"/>
      <c r="H15" s="509"/>
      <c r="I15" s="509"/>
      <c r="J15" s="509"/>
      <c r="K15" s="509"/>
    </row>
    <row r="16" spans="2:11" ht="54" customHeight="1">
      <c r="B16" s="509"/>
      <c r="C16" s="509"/>
      <c r="D16" s="509"/>
      <c r="E16" s="509"/>
      <c r="F16" s="509"/>
      <c r="G16" s="509"/>
      <c r="H16" s="509"/>
      <c r="I16" s="509"/>
      <c r="J16" s="509"/>
      <c r="K16" s="509"/>
    </row>
    <row r="17" spans="2:11" ht="54" customHeight="1">
      <c r="B17" s="509"/>
      <c r="C17" s="509"/>
      <c r="D17" s="509"/>
      <c r="E17" s="509"/>
      <c r="F17" s="509"/>
      <c r="G17" s="509"/>
      <c r="H17" s="509"/>
      <c r="I17" s="509"/>
      <c r="J17" s="509"/>
      <c r="K17" s="509"/>
    </row>
    <row r="18" spans="2:11" ht="54" customHeight="1">
      <c r="B18" s="509"/>
      <c r="C18" s="509"/>
      <c r="D18" s="509"/>
      <c r="E18" s="509"/>
      <c r="F18" s="509"/>
      <c r="G18" s="509"/>
      <c r="H18" s="509"/>
      <c r="I18" s="509"/>
      <c r="J18" s="509"/>
      <c r="K18" s="509"/>
    </row>
    <row r="19" spans="2:11" ht="54" customHeight="1">
      <c r="B19" s="509"/>
      <c r="C19" s="509"/>
      <c r="D19" s="509"/>
      <c r="E19" s="509"/>
      <c r="F19" s="509"/>
      <c r="G19" s="509"/>
      <c r="H19" s="509"/>
      <c r="I19" s="509"/>
      <c r="J19" s="509"/>
      <c r="K19" s="509"/>
    </row>
    <row r="20" spans="2:11" ht="37.5" customHeight="1">
      <c r="B20" s="501" t="s">
        <v>915</v>
      </c>
      <c r="C20" s="501"/>
      <c r="D20" s="501"/>
      <c r="E20" s="501"/>
      <c r="F20" s="501"/>
      <c r="G20" s="501"/>
      <c r="H20" s="501"/>
      <c r="I20" s="501"/>
      <c r="J20" s="501"/>
      <c r="K20" s="501"/>
    </row>
    <row r="21" spans="2:11" ht="48.75" customHeight="1">
      <c r="E21" s="503" t="s">
        <v>944</v>
      </c>
      <c r="F21" s="504"/>
      <c r="G21" s="504"/>
      <c r="H21" s="504"/>
      <c r="I21" s="504"/>
      <c r="J21" s="504"/>
      <c r="K21" s="504"/>
    </row>
    <row r="22" spans="2:11" ht="48.75" customHeight="1">
      <c r="E22" s="504"/>
      <c r="F22" s="504"/>
      <c r="G22" s="504"/>
      <c r="H22" s="504"/>
      <c r="I22" s="504"/>
      <c r="J22" s="504"/>
      <c r="K22" s="504"/>
    </row>
    <row r="23" spans="2:11" ht="48.75" customHeight="1">
      <c r="E23" s="504"/>
      <c r="F23" s="504"/>
      <c r="G23" s="504"/>
      <c r="H23" s="504"/>
      <c r="I23" s="504"/>
      <c r="J23" s="504"/>
      <c r="K23" s="504"/>
    </row>
    <row r="24" spans="2:11" ht="48.75" customHeight="1">
      <c r="E24" s="504"/>
      <c r="F24" s="504"/>
      <c r="G24" s="504"/>
      <c r="H24" s="504"/>
      <c r="I24" s="504"/>
      <c r="J24" s="504"/>
      <c r="K24" s="504"/>
    </row>
    <row r="25" spans="2:11" ht="48.75" customHeight="1">
      <c r="E25" s="504"/>
      <c r="F25" s="504"/>
      <c r="G25" s="504"/>
      <c r="H25" s="504"/>
      <c r="I25" s="504"/>
      <c r="J25" s="504"/>
      <c r="K25" s="504"/>
    </row>
    <row r="26" spans="2:11" ht="33" customHeight="1">
      <c r="E26" s="504"/>
      <c r="F26" s="504"/>
      <c r="G26" s="504"/>
      <c r="H26" s="504"/>
      <c r="I26" s="504"/>
      <c r="J26" s="504"/>
      <c r="K26" s="504"/>
    </row>
    <row r="28" spans="2:11" ht="15">
      <c r="B28" s="501" t="s">
        <v>1067</v>
      </c>
      <c r="C28" s="501"/>
      <c r="D28" s="501"/>
      <c r="E28" s="501"/>
      <c r="F28" s="501"/>
      <c r="G28" s="501"/>
      <c r="H28" s="501"/>
      <c r="I28" s="501"/>
      <c r="J28" s="501"/>
      <c r="K28" s="501"/>
    </row>
    <row r="29" spans="2:11" ht="33.75" customHeight="1">
      <c r="B29" s="502" t="s">
        <v>1069</v>
      </c>
      <c r="C29" s="502"/>
      <c r="D29" s="502"/>
      <c r="E29" s="502"/>
      <c r="F29" s="502"/>
      <c r="G29" s="502"/>
      <c r="H29" s="502"/>
      <c r="I29" s="502"/>
      <c r="J29" s="502"/>
      <c r="K29" s="502"/>
    </row>
    <row r="30" spans="2:11" ht="33.75" customHeight="1">
      <c r="B30" s="502"/>
      <c r="C30" s="502"/>
      <c r="D30" s="502"/>
      <c r="E30" s="502"/>
      <c r="F30" s="502"/>
      <c r="G30" s="502"/>
      <c r="H30" s="502"/>
      <c r="I30" s="502"/>
      <c r="J30" s="502"/>
      <c r="K30" s="502"/>
    </row>
    <row r="31" spans="2:11" ht="33.75" customHeight="1">
      <c r="B31" s="502"/>
      <c r="C31" s="502"/>
      <c r="D31" s="502"/>
      <c r="E31" s="502"/>
      <c r="F31" s="502"/>
      <c r="G31" s="502"/>
      <c r="H31" s="502"/>
      <c r="I31" s="502"/>
      <c r="J31" s="502"/>
      <c r="K31" s="502"/>
    </row>
    <row r="32" spans="2:11" ht="33.75" customHeight="1">
      <c r="B32" s="502"/>
      <c r="C32" s="502"/>
      <c r="D32" s="502"/>
      <c r="E32" s="502"/>
      <c r="F32" s="502"/>
      <c r="G32" s="502"/>
      <c r="H32" s="502"/>
      <c r="I32" s="502"/>
      <c r="J32" s="502"/>
      <c r="K32" s="502"/>
    </row>
    <row r="33" spans="2:11" ht="33.75" customHeight="1">
      <c r="B33" s="502"/>
      <c r="C33" s="502"/>
      <c r="D33" s="502"/>
      <c r="E33" s="502"/>
      <c r="F33" s="502"/>
      <c r="G33" s="502"/>
      <c r="H33" s="502"/>
      <c r="I33" s="502"/>
      <c r="J33" s="502"/>
      <c r="K33" s="502"/>
    </row>
    <row r="34" spans="2:11" ht="33.75" customHeight="1">
      <c r="B34" s="502"/>
      <c r="C34" s="502"/>
      <c r="D34" s="502"/>
      <c r="E34" s="502"/>
      <c r="F34" s="502"/>
      <c r="G34" s="502"/>
      <c r="H34" s="502"/>
      <c r="I34" s="502"/>
      <c r="J34" s="502"/>
      <c r="K34" s="502"/>
    </row>
    <row r="35" spans="2:11" ht="33.75" customHeight="1">
      <c r="B35" s="502"/>
      <c r="C35" s="502"/>
      <c r="D35" s="502"/>
      <c r="E35" s="502"/>
      <c r="F35" s="502"/>
      <c r="G35" s="502"/>
      <c r="H35" s="502"/>
      <c r="I35" s="502"/>
      <c r="J35" s="502"/>
      <c r="K35" s="502"/>
    </row>
    <row r="36" spans="2:11" ht="15">
      <c r="B36" s="501" t="s">
        <v>1066</v>
      </c>
      <c r="C36" s="501"/>
      <c r="D36" s="501"/>
      <c r="E36" s="501"/>
      <c r="F36" s="501"/>
      <c r="G36" s="501"/>
      <c r="H36" s="501"/>
      <c r="I36" s="501"/>
      <c r="J36" s="501"/>
      <c r="K36" s="501"/>
    </row>
    <row r="37" spans="2:11" ht="36" customHeight="1">
      <c r="B37" s="500" t="s">
        <v>1070</v>
      </c>
      <c r="C37" s="500"/>
      <c r="D37" s="500"/>
      <c r="E37" s="500"/>
      <c r="F37" s="500"/>
      <c r="G37" s="500"/>
      <c r="H37" s="500"/>
      <c r="I37" s="500"/>
      <c r="J37" s="500"/>
      <c r="K37" s="500"/>
    </row>
    <row r="38" spans="2:11" ht="36" customHeight="1">
      <c r="B38" s="500"/>
      <c r="C38" s="500"/>
      <c r="D38" s="500"/>
      <c r="E38" s="500"/>
      <c r="F38" s="500"/>
      <c r="G38" s="500"/>
      <c r="H38" s="500"/>
      <c r="I38" s="500"/>
      <c r="J38" s="500"/>
      <c r="K38" s="500"/>
    </row>
    <row r="39" spans="2:11" ht="36" customHeight="1">
      <c r="B39" s="500"/>
      <c r="C39" s="500"/>
      <c r="D39" s="500"/>
      <c r="E39" s="500"/>
      <c r="F39" s="500"/>
      <c r="G39" s="500"/>
      <c r="H39" s="500"/>
      <c r="I39" s="500"/>
      <c r="J39" s="500"/>
      <c r="K39" s="500"/>
    </row>
    <row r="40" spans="2:11" ht="36" customHeight="1">
      <c r="B40" s="500"/>
      <c r="C40" s="500"/>
      <c r="D40" s="500"/>
      <c r="E40" s="500"/>
      <c r="F40" s="500"/>
      <c r="G40" s="500"/>
      <c r="H40" s="500"/>
      <c r="I40" s="500"/>
      <c r="J40" s="500"/>
      <c r="K40" s="500"/>
    </row>
    <row r="41" spans="2:11" ht="36" customHeight="1">
      <c r="B41" s="500"/>
      <c r="C41" s="500"/>
      <c r="D41" s="500"/>
      <c r="E41" s="500"/>
      <c r="F41" s="500"/>
      <c r="G41" s="500"/>
      <c r="H41" s="500"/>
      <c r="I41" s="500"/>
      <c r="J41" s="500"/>
      <c r="K41" s="500"/>
    </row>
    <row r="42" spans="2:11" ht="36" customHeight="1">
      <c r="B42" s="500"/>
      <c r="C42" s="500"/>
      <c r="D42" s="500"/>
      <c r="E42" s="500"/>
      <c r="F42" s="500"/>
      <c r="G42" s="500"/>
      <c r="H42" s="500"/>
      <c r="I42" s="500"/>
      <c r="J42" s="500"/>
      <c r="K42" s="500"/>
    </row>
    <row r="43" spans="2:11" ht="36" customHeight="1">
      <c r="B43" s="500"/>
      <c r="C43" s="500"/>
      <c r="D43" s="500"/>
      <c r="E43" s="500"/>
      <c r="F43" s="500"/>
      <c r="G43" s="500"/>
      <c r="H43" s="500"/>
      <c r="I43" s="500"/>
      <c r="J43" s="500"/>
      <c r="K43" s="500"/>
    </row>
    <row r="44" spans="2:11" ht="15">
      <c r="B44" s="501" t="s">
        <v>1065</v>
      </c>
      <c r="C44" s="501"/>
      <c r="D44" s="501"/>
      <c r="E44" s="501"/>
      <c r="F44" s="501"/>
      <c r="G44" s="501"/>
      <c r="H44" s="501"/>
      <c r="I44" s="501"/>
      <c r="J44" s="501"/>
      <c r="K44" s="501"/>
    </row>
    <row r="45" spans="2:11" ht="47.25" customHeight="1">
      <c r="B45" s="500" t="s">
        <v>1071</v>
      </c>
      <c r="C45" s="500"/>
      <c r="D45" s="500"/>
      <c r="E45" s="500"/>
      <c r="F45" s="500"/>
      <c r="G45" s="500"/>
      <c r="H45" s="500"/>
      <c r="I45" s="500"/>
      <c r="J45" s="500"/>
      <c r="K45" s="500"/>
    </row>
    <row r="46" spans="2:11" ht="47.25" customHeight="1">
      <c r="B46" s="500"/>
      <c r="C46" s="500"/>
      <c r="D46" s="500"/>
      <c r="E46" s="500"/>
      <c r="F46" s="500"/>
      <c r="G46" s="500"/>
      <c r="H46" s="500"/>
      <c r="I46" s="500"/>
      <c r="J46" s="500"/>
      <c r="K46" s="500"/>
    </row>
    <row r="47" spans="2:11" ht="47.25" customHeight="1">
      <c r="B47" s="500"/>
      <c r="C47" s="500"/>
      <c r="D47" s="500"/>
      <c r="E47" s="500"/>
      <c r="F47" s="500"/>
      <c r="G47" s="500"/>
      <c r="H47" s="500"/>
      <c r="I47" s="500"/>
      <c r="J47" s="500"/>
      <c r="K47" s="500"/>
    </row>
    <row r="48" spans="2:11" ht="47.25" customHeight="1">
      <c r="B48" s="500"/>
      <c r="C48" s="500"/>
      <c r="D48" s="500"/>
      <c r="E48" s="500"/>
      <c r="F48" s="500"/>
      <c r="G48" s="500"/>
      <c r="H48" s="500"/>
      <c r="I48" s="500"/>
      <c r="J48" s="500"/>
      <c r="K48" s="500"/>
    </row>
    <row r="49" spans="2:11" ht="47.25" customHeight="1">
      <c r="B49" s="500"/>
      <c r="C49" s="500"/>
      <c r="D49" s="500"/>
      <c r="E49" s="500"/>
      <c r="F49" s="500"/>
      <c r="G49" s="500"/>
      <c r="H49" s="500"/>
      <c r="I49" s="500"/>
      <c r="J49" s="500"/>
      <c r="K49" s="500"/>
    </row>
    <row r="50" spans="2:11" ht="47.25" customHeight="1">
      <c r="B50" s="500"/>
      <c r="C50" s="500"/>
      <c r="D50" s="500"/>
      <c r="E50" s="500"/>
      <c r="F50" s="500"/>
      <c r="G50" s="500"/>
      <c r="H50" s="500"/>
      <c r="I50" s="500"/>
      <c r="J50" s="500"/>
      <c r="K50" s="500"/>
    </row>
    <row r="51" spans="2:11" ht="47.25" customHeight="1">
      <c r="B51" s="500"/>
      <c r="C51" s="500"/>
      <c r="D51" s="500"/>
      <c r="E51" s="500"/>
      <c r="F51" s="500"/>
      <c r="G51" s="500"/>
      <c r="H51" s="500"/>
      <c r="I51" s="500"/>
      <c r="J51" s="500"/>
      <c r="K51" s="500"/>
    </row>
  </sheetData>
  <sheetProtection password="8C37" sheet="1" objects="1" scenarios="1"/>
  <mergeCells count="14">
    <mergeCell ref="B20:K20"/>
    <mergeCell ref="E21:K26"/>
    <mergeCell ref="B1:K1"/>
    <mergeCell ref="B2:K2"/>
    <mergeCell ref="B7:K12"/>
    <mergeCell ref="B14:K19"/>
    <mergeCell ref="B6:K6"/>
    <mergeCell ref="B13:K13"/>
    <mergeCell ref="B45:K51"/>
    <mergeCell ref="B28:K28"/>
    <mergeCell ref="B29:K35"/>
    <mergeCell ref="B36:K36"/>
    <mergeCell ref="B37:K43"/>
    <mergeCell ref="B44:K44"/>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5" shapeId="1025" r:id="rId4">
          <objectPr defaultSize="0" autoPict="0" r:id="rId5">
            <anchor moveWithCells="1" sizeWithCells="1">
              <from>
                <xdr:col>0</xdr:col>
                <xdr:colOff>219075</xdr:colOff>
                <xdr:row>20</xdr:row>
                <xdr:rowOff>581025</xdr:rowOff>
              </from>
              <to>
                <xdr:col>3</xdr:col>
                <xdr:colOff>638175</xdr:colOff>
                <xdr:row>25</xdr:row>
                <xdr:rowOff>228600</xdr:rowOff>
              </to>
            </anchor>
          </objectPr>
        </oleObject>
      </mc:Choice>
      <mc:Fallback>
        <oleObject progId="Visio.Drawing.15" shapeId="1025"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V152"/>
  <sheetViews>
    <sheetView showGridLines="0" workbookViewId="0">
      <selection activeCell="B142" sqref="B142"/>
    </sheetView>
  </sheetViews>
  <sheetFormatPr defaultRowHeight="15" outlineLevelRow="3"/>
  <cols>
    <col min="1" max="1" width="3.85546875" style="8" customWidth="1"/>
    <col min="2" max="2" width="30.85546875" style="8" customWidth="1"/>
    <col min="3" max="3" width="4.7109375" style="8" customWidth="1"/>
    <col min="4" max="4" width="22.42578125" style="8" customWidth="1"/>
    <col min="5" max="5" width="9.5703125" style="117" customWidth="1"/>
    <col min="6" max="6" width="32.28515625" style="8" customWidth="1"/>
    <col min="7" max="7" width="74.7109375" style="168" customWidth="1"/>
    <col min="8" max="16384" width="9.140625" style="8"/>
  </cols>
  <sheetData>
    <row r="1" spans="1:22" ht="18">
      <c r="A1" s="515" t="s">
        <v>25</v>
      </c>
      <c r="B1" s="515"/>
      <c r="C1" s="515"/>
      <c r="D1" s="515"/>
      <c r="E1" s="515"/>
      <c r="F1" s="515"/>
      <c r="G1" s="515"/>
    </row>
    <row r="2" spans="1:22" ht="15" customHeight="1">
      <c r="A2" s="513" t="s">
        <v>60</v>
      </c>
      <c r="B2" s="514"/>
      <c r="C2" s="514"/>
      <c r="D2" s="514"/>
      <c r="E2" s="514"/>
      <c r="F2" s="514"/>
      <c r="G2" s="514"/>
      <c r="H2" s="118"/>
      <c r="I2" s="118"/>
      <c r="J2" s="118"/>
      <c r="K2" s="118"/>
      <c r="L2" s="118"/>
      <c r="M2" s="118"/>
      <c r="N2" s="118"/>
      <c r="O2" s="118"/>
      <c r="P2" s="118"/>
      <c r="Q2" s="118"/>
      <c r="R2" s="118"/>
      <c r="S2" s="118"/>
      <c r="T2" s="118"/>
      <c r="U2" s="118"/>
      <c r="V2" s="118"/>
    </row>
    <row r="3" spans="1:22" s="118" customFormat="1" ht="12.75" customHeight="1">
      <c r="A3" s="119"/>
      <c r="B3" s="119"/>
      <c r="C3" s="119"/>
      <c r="D3" s="119"/>
      <c r="E3" s="120"/>
      <c r="G3" s="162"/>
    </row>
    <row r="4" spans="1:22">
      <c r="A4" s="121" t="s">
        <v>24</v>
      </c>
      <c r="B4" s="121" t="s">
        <v>757</v>
      </c>
      <c r="C4" s="520" t="s">
        <v>758</v>
      </c>
      <c r="D4" s="520"/>
      <c r="E4" s="521" t="s">
        <v>759</v>
      </c>
      <c r="F4" s="521"/>
      <c r="G4" s="163" t="s">
        <v>760</v>
      </c>
    </row>
    <row r="5" spans="1:22" ht="18.75" customHeight="1">
      <c r="A5" s="4" t="s">
        <v>61</v>
      </c>
      <c r="B5" s="517" t="s">
        <v>405</v>
      </c>
      <c r="C5" s="518"/>
      <c r="D5" s="518"/>
      <c r="E5" s="518"/>
      <c r="F5" s="518"/>
      <c r="G5" s="518"/>
    </row>
    <row r="6" spans="1:22" ht="18" hidden="1" customHeight="1" outlineLevel="1">
      <c r="A6" s="122"/>
      <c r="B6" s="123"/>
      <c r="C6" s="124" t="s">
        <v>761</v>
      </c>
      <c r="D6" s="516" t="s">
        <v>597</v>
      </c>
      <c r="E6" s="516"/>
      <c r="F6" s="516"/>
      <c r="G6" s="516"/>
    </row>
    <row r="7" spans="1:22" ht="17.25" hidden="1" customHeight="1" outlineLevel="2">
      <c r="A7" s="2"/>
      <c r="B7" s="2"/>
      <c r="C7" s="125"/>
      <c r="D7" s="125"/>
      <c r="E7" s="126" t="s">
        <v>762</v>
      </c>
      <c r="F7" s="512" t="s">
        <v>28</v>
      </c>
      <c r="G7" s="512"/>
      <c r="I7" s="128"/>
    </row>
    <row r="8" spans="1:22" ht="180" hidden="1" outlineLevel="3">
      <c r="A8" s="2"/>
      <c r="B8" s="2"/>
      <c r="C8" s="125"/>
      <c r="D8" s="125"/>
      <c r="E8" s="129"/>
      <c r="F8" s="2"/>
      <c r="G8" s="127" t="s">
        <v>763</v>
      </c>
      <c r="I8" s="128"/>
    </row>
    <row r="9" spans="1:22" ht="20.25" hidden="1" customHeight="1" outlineLevel="2" collapsed="1">
      <c r="A9" s="2"/>
      <c r="B9" s="2"/>
      <c r="C9" s="125"/>
      <c r="D9" s="125"/>
      <c r="E9" s="129" t="s">
        <v>764</v>
      </c>
      <c r="F9" s="512" t="s">
        <v>482</v>
      </c>
      <c r="G9" s="512"/>
      <c r="I9" s="128"/>
    </row>
    <row r="10" spans="1:22" ht="33.75" hidden="1" outlineLevel="3">
      <c r="A10" s="2"/>
      <c r="B10" s="2"/>
      <c r="C10" s="125"/>
      <c r="D10" s="125"/>
      <c r="E10" s="129"/>
      <c r="F10" s="2"/>
      <c r="G10" s="127" t="s">
        <v>547</v>
      </c>
      <c r="I10" s="128"/>
    </row>
    <row r="11" spans="1:22" hidden="1" outlineLevel="2" collapsed="1">
      <c r="A11" s="2"/>
      <c r="B11" s="2"/>
      <c r="C11" s="125"/>
      <c r="D11" s="125"/>
      <c r="E11" s="129" t="s">
        <v>765</v>
      </c>
      <c r="F11" s="512" t="s">
        <v>3</v>
      </c>
      <c r="G11" s="512"/>
      <c r="I11" s="128"/>
    </row>
    <row r="12" spans="1:22" ht="33.75" hidden="1" outlineLevel="3">
      <c r="A12" s="2"/>
      <c r="B12" s="2"/>
      <c r="C12" s="125"/>
      <c r="D12" s="125"/>
      <c r="E12" s="129"/>
      <c r="F12" s="2"/>
      <c r="G12" s="164" t="s">
        <v>766</v>
      </c>
      <c r="I12" s="130"/>
    </row>
    <row r="13" spans="1:22" hidden="1" outlineLevel="1" collapsed="1">
      <c r="A13" s="2"/>
      <c r="B13" s="2"/>
      <c r="C13" s="131" t="s">
        <v>767</v>
      </c>
      <c r="D13" s="516" t="s">
        <v>600</v>
      </c>
      <c r="E13" s="516"/>
      <c r="F13" s="516"/>
      <c r="G13" s="516"/>
      <c r="I13" s="114"/>
    </row>
    <row r="14" spans="1:22" hidden="1" outlineLevel="2">
      <c r="A14" s="2"/>
      <c r="B14" s="2"/>
      <c r="C14" s="125"/>
      <c r="D14" s="125"/>
      <c r="E14" s="129" t="s">
        <v>768</v>
      </c>
      <c r="F14" s="512" t="s">
        <v>363</v>
      </c>
      <c r="G14" s="512"/>
    </row>
    <row r="15" spans="1:22" ht="236.25" hidden="1" outlineLevel="3">
      <c r="A15" s="2"/>
      <c r="B15" s="2"/>
      <c r="C15" s="125"/>
      <c r="D15" s="125"/>
      <c r="E15" s="129"/>
      <c r="F15" s="2"/>
      <c r="G15" s="161" t="s">
        <v>769</v>
      </c>
    </row>
    <row r="16" spans="1:22" hidden="1" outlineLevel="2" collapsed="1">
      <c r="A16" s="2"/>
      <c r="B16" s="2"/>
      <c r="C16" s="125"/>
      <c r="D16" s="125"/>
      <c r="E16" s="129" t="s">
        <v>770</v>
      </c>
      <c r="F16" s="512" t="s">
        <v>383</v>
      </c>
      <c r="G16" s="512"/>
    </row>
    <row r="17" spans="1:7" ht="78.75" hidden="1" outlineLevel="3">
      <c r="A17" s="2"/>
      <c r="B17" s="2"/>
      <c r="C17" s="125"/>
      <c r="D17" s="125"/>
      <c r="E17" s="129"/>
      <c r="F17" s="2"/>
      <c r="G17" s="110" t="s">
        <v>771</v>
      </c>
    </row>
    <row r="18" spans="1:7" hidden="1" outlineLevel="2" collapsed="1">
      <c r="A18" s="2"/>
      <c r="B18" s="2"/>
      <c r="C18" s="125"/>
      <c r="D18" s="125"/>
      <c r="E18" s="129" t="s">
        <v>772</v>
      </c>
      <c r="F18" s="512" t="s">
        <v>452</v>
      </c>
      <c r="G18" s="512"/>
    </row>
    <row r="19" spans="1:7" ht="56.25" hidden="1" outlineLevel="3">
      <c r="A19" s="2"/>
      <c r="B19" s="2"/>
      <c r="C19" s="125"/>
      <c r="D19" s="125"/>
      <c r="E19" s="129"/>
      <c r="F19" s="2"/>
      <c r="G19" s="161" t="s">
        <v>551</v>
      </c>
    </row>
    <row r="20" spans="1:7" hidden="1" outlineLevel="2" collapsed="1">
      <c r="A20" s="2"/>
      <c r="B20" s="2"/>
      <c r="C20" s="125"/>
      <c r="D20" s="125"/>
      <c r="E20" s="129" t="s">
        <v>773</v>
      </c>
      <c r="F20" s="512" t="s">
        <v>453</v>
      </c>
      <c r="G20" s="512"/>
    </row>
    <row r="21" spans="1:7" ht="20.25" hidden="1" customHeight="1" outlineLevel="3">
      <c r="A21" s="2"/>
      <c r="B21" s="2"/>
      <c r="C21" s="125"/>
      <c r="D21" s="125"/>
      <c r="E21" s="129"/>
      <c r="F21" s="2"/>
      <c r="G21" s="161" t="s">
        <v>774</v>
      </c>
    </row>
    <row r="22" spans="1:7" hidden="1" outlineLevel="2" collapsed="1">
      <c r="A22" s="2"/>
      <c r="B22" s="2"/>
      <c r="C22" s="125"/>
      <c r="D22" s="125"/>
      <c r="E22" s="129" t="s">
        <v>775</v>
      </c>
      <c r="F22" s="512" t="s">
        <v>381</v>
      </c>
      <c r="G22" s="512"/>
    </row>
    <row r="23" spans="1:7" ht="33.75" hidden="1" outlineLevel="3">
      <c r="A23" s="2"/>
      <c r="B23" s="2"/>
      <c r="C23" s="125"/>
      <c r="D23" s="125"/>
      <c r="E23" s="129"/>
      <c r="F23" s="2"/>
      <c r="G23" s="161" t="s">
        <v>776</v>
      </c>
    </row>
    <row r="24" spans="1:7" hidden="1" outlineLevel="1" collapsed="1">
      <c r="A24" s="2"/>
      <c r="B24" s="2"/>
      <c r="C24" s="125" t="s">
        <v>777</v>
      </c>
      <c r="D24" s="516" t="s">
        <v>601</v>
      </c>
      <c r="E24" s="516"/>
      <c r="F24" s="516"/>
      <c r="G24" s="516"/>
    </row>
    <row r="25" spans="1:7" hidden="1" outlineLevel="2">
      <c r="A25" s="2"/>
      <c r="B25" s="2"/>
      <c r="C25" s="125"/>
      <c r="D25" s="125"/>
      <c r="E25" s="129" t="s">
        <v>778</v>
      </c>
      <c r="F25" s="512" t="s">
        <v>484</v>
      </c>
      <c r="G25" s="512"/>
    </row>
    <row r="26" spans="1:7" ht="202.5" hidden="1" outlineLevel="3">
      <c r="A26" s="2"/>
      <c r="B26" s="2"/>
      <c r="C26" s="125"/>
      <c r="D26" s="125"/>
      <c r="E26" s="129"/>
      <c r="F26" s="2"/>
      <c r="G26" s="161" t="s">
        <v>555</v>
      </c>
    </row>
    <row r="27" spans="1:7" hidden="1" outlineLevel="2" collapsed="1">
      <c r="A27" s="2"/>
      <c r="B27" s="2"/>
      <c r="C27" s="125"/>
      <c r="D27" s="125"/>
      <c r="E27" s="129" t="s">
        <v>779</v>
      </c>
      <c r="F27" s="512" t="s">
        <v>384</v>
      </c>
      <c r="G27" s="512"/>
    </row>
    <row r="28" spans="1:7" ht="78.75" hidden="1" outlineLevel="3">
      <c r="A28" s="2"/>
      <c r="B28" s="2"/>
      <c r="C28" s="125"/>
      <c r="D28" s="125"/>
      <c r="E28" s="129"/>
      <c r="F28" s="2"/>
      <c r="G28" s="161" t="s">
        <v>556</v>
      </c>
    </row>
    <row r="29" spans="1:7" hidden="1" outlineLevel="2" collapsed="1">
      <c r="A29" s="2"/>
      <c r="B29" s="2"/>
      <c r="C29" s="125"/>
      <c r="D29" s="125"/>
      <c r="E29" s="129" t="s">
        <v>780</v>
      </c>
      <c r="F29" s="512" t="s">
        <v>385</v>
      </c>
      <c r="G29" s="512"/>
    </row>
    <row r="30" spans="1:7" ht="146.25" hidden="1" outlineLevel="3">
      <c r="A30" s="2"/>
      <c r="B30" s="2"/>
      <c r="C30" s="125"/>
      <c r="D30" s="125"/>
      <c r="E30" s="129"/>
      <c r="F30" s="2"/>
      <c r="G30" s="161" t="s">
        <v>558</v>
      </c>
    </row>
    <row r="31" spans="1:7" hidden="1" outlineLevel="2" collapsed="1">
      <c r="A31" s="2"/>
      <c r="B31" s="2"/>
      <c r="C31" s="125"/>
      <c r="D31" s="125"/>
      <c r="E31" s="129" t="s">
        <v>781</v>
      </c>
      <c r="F31" s="512" t="s">
        <v>386</v>
      </c>
      <c r="G31" s="512"/>
    </row>
    <row r="32" spans="1:7" ht="112.5" hidden="1" outlineLevel="3">
      <c r="A32" s="2"/>
      <c r="B32" s="2"/>
      <c r="C32" s="125"/>
      <c r="D32" s="125"/>
      <c r="E32" s="129"/>
      <c r="F32" s="2"/>
      <c r="G32" s="161" t="s">
        <v>782</v>
      </c>
    </row>
    <row r="33" spans="1:7" ht="15" customHeight="1" collapsed="1">
      <c r="A33" s="4" t="s">
        <v>62</v>
      </c>
      <c r="B33" s="517" t="s">
        <v>918</v>
      </c>
      <c r="C33" s="518"/>
      <c r="D33" s="518"/>
      <c r="E33" s="518"/>
      <c r="F33" s="518"/>
      <c r="G33" s="518"/>
    </row>
    <row r="34" spans="1:7" hidden="1" outlineLevel="1">
      <c r="A34" s="2"/>
      <c r="B34" s="2"/>
      <c r="C34" s="125" t="s">
        <v>783</v>
      </c>
      <c r="D34" s="516" t="s">
        <v>920</v>
      </c>
      <c r="E34" s="516"/>
      <c r="F34" s="516"/>
      <c r="G34" s="516"/>
    </row>
    <row r="35" spans="1:7" hidden="1" outlineLevel="2">
      <c r="A35" s="2"/>
      <c r="B35" s="2"/>
      <c r="C35" s="125"/>
      <c r="D35" s="125"/>
      <c r="E35" s="129" t="s">
        <v>784</v>
      </c>
      <c r="F35" s="512" t="s">
        <v>480</v>
      </c>
      <c r="G35" s="512"/>
    </row>
    <row r="36" spans="1:7" ht="45" hidden="1" outlineLevel="3">
      <c r="A36" s="2"/>
      <c r="B36" s="2"/>
      <c r="C36" s="125"/>
      <c r="D36" s="125"/>
      <c r="E36" s="129"/>
      <c r="F36" s="2"/>
      <c r="G36" s="161" t="s">
        <v>785</v>
      </c>
    </row>
    <row r="37" spans="1:7" hidden="1" outlineLevel="2" collapsed="1">
      <c r="A37" s="2"/>
      <c r="B37" s="2"/>
      <c r="C37" s="125"/>
      <c r="D37" s="125"/>
      <c r="E37" s="129" t="s">
        <v>786</v>
      </c>
      <c r="F37" s="512" t="s">
        <v>560</v>
      </c>
      <c r="G37" s="512"/>
    </row>
    <row r="38" spans="1:7" ht="101.25" hidden="1" outlineLevel="3">
      <c r="A38" s="2"/>
      <c r="B38" s="2"/>
      <c r="C38" s="125"/>
      <c r="D38" s="125"/>
      <c r="E38" s="129"/>
      <c r="F38" s="2"/>
      <c r="G38" s="161" t="s">
        <v>787</v>
      </c>
    </row>
    <row r="39" spans="1:7" hidden="1" outlineLevel="2" collapsed="1">
      <c r="A39" s="2"/>
      <c r="B39" s="2"/>
      <c r="C39" s="125"/>
      <c r="D39" s="125"/>
      <c r="E39" s="129" t="s">
        <v>788</v>
      </c>
      <c r="F39" s="512" t="s">
        <v>20</v>
      </c>
      <c r="G39" s="512"/>
    </row>
    <row r="40" spans="1:7" ht="101.25" hidden="1" outlineLevel="3">
      <c r="A40" s="2"/>
      <c r="B40" s="2"/>
      <c r="C40" s="125"/>
      <c r="D40" s="125"/>
      <c r="E40" s="129"/>
      <c r="F40" s="2"/>
      <c r="G40" s="161" t="s">
        <v>789</v>
      </c>
    </row>
    <row r="41" spans="1:7" hidden="1" outlineLevel="2" collapsed="1">
      <c r="A41" s="2"/>
      <c r="B41" s="2"/>
      <c r="C41" s="125"/>
      <c r="D41" s="125"/>
      <c r="E41" s="129" t="s">
        <v>790</v>
      </c>
      <c r="F41" s="512" t="s">
        <v>404</v>
      </c>
      <c r="G41" s="512"/>
    </row>
    <row r="42" spans="1:7" ht="90" hidden="1" outlineLevel="3">
      <c r="A42" s="2"/>
      <c r="B42" s="2"/>
      <c r="C42" s="125"/>
      <c r="D42" s="125"/>
      <c r="E42" s="129"/>
      <c r="F42" s="2"/>
      <c r="G42" s="165" t="s">
        <v>791</v>
      </c>
    </row>
    <row r="43" spans="1:7" hidden="1" outlineLevel="2" collapsed="1">
      <c r="A43" s="2"/>
      <c r="B43" s="2"/>
      <c r="C43" s="125"/>
      <c r="D43" s="125"/>
      <c r="E43" s="133" t="s">
        <v>792</v>
      </c>
      <c r="F43" s="512" t="s">
        <v>496</v>
      </c>
      <c r="G43" s="512"/>
    </row>
    <row r="44" spans="1:7" ht="135" hidden="1" outlineLevel="3">
      <c r="A44" s="2"/>
      <c r="B44" s="2"/>
      <c r="C44" s="125"/>
      <c r="D44" s="125"/>
      <c r="E44" s="129"/>
      <c r="F44" s="2"/>
      <c r="G44" s="161" t="s">
        <v>793</v>
      </c>
    </row>
    <row r="45" spans="1:7" hidden="1" outlineLevel="2" collapsed="1">
      <c r="A45" s="2"/>
      <c r="B45" s="2"/>
      <c r="C45" s="125"/>
      <c r="D45" s="125"/>
      <c r="E45" s="129" t="s">
        <v>794</v>
      </c>
      <c r="F45" s="512" t="s">
        <v>454</v>
      </c>
      <c r="G45" s="512"/>
    </row>
    <row r="46" spans="1:7" ht="123.75" hidden="1" customHeight="1" outlineLevel="3">
      <c r="A46" s="2"/>
      <c r="B46" s="2"/>
      <c r="C46" s="125"/>
      <c r="D46" s="125"/>
      <c r="E46" s="129"/>
      <c r="F46" s="2"/>
      <c r="G46" s="161" t="s">
        <v>795</v>
      </c>
    </row>
    <row r="47" spans="1:7" hidden="1" outlineLevel="1" collapsed="1">
      <c r="A47" s="2"/>
      <c r="B47" s="2"/>
      <c r="C47" s="125" t="s">
        <v>796</v>
      </c>
      <c r="D47" s="516" t="s">
        <v>668</v>
      </c>
      <c r="E47" s="516"/>
      <c r="F47" s="516"/>
      <c r="G47" s="516"/>
    </row>
    <row r="48" spans="1:7" hidden="1" outlineLevel="2">
      <c r="A48" s="2"/>
      <c r="B48" s="2"/>
      <c r="C48" s="125"/>
      <c r="D48" s="125"/>
      <c r="E48" s="129" t="s">
        <v>797</v>
      </c>
      <c r="F48" s="512" t="s">
        <v>670</v>
      </c>
      <c r="G48" s="512"/>
    </row>
    <row r="49" spans="1:7" ht="303.75" hidden="1" outlineLevel="3">
      <c r="A49" s="2"/>
      <c r="B49" s="2"/>
      <c r="C49" s="125"/>
      <c r="D49" s="125"/>
      <c r="E49" s="129"/>
      <c r="F49" s="2"/>
      <c r="G49" s="161" t="s">
        <v>671</v>
      </c>
    </row>
    <row r="50" spans="1:7" hidden="1" outlineLevel="2" collapsed="1">
      <c r="A50" s="2"/>
      <c r="B50" s="2"/>
      <c r="C50" s="125"/>
      <c r="D50" s="125"/>
      <c r="E50" s="129" t="s">
        <v>798</v>
      </c>
      <c r="F50" s="512" t="s">
        <v>672</v>
      </c>
      <c r="G50" s="512"/>
    </row>
    <row r="51" spans="1:7" ht="33.75" hidden="1" outlineLevel="3">
      <c r="A51" s="2"/>
      <c r="B51" s="2"/>
      <c r="C51" s="125"/>
      <c r="D51" s="125"/>
      <c r="E51" s="129"/>
      <c r="F51" s="2"/>
      <c r="G51" s="161" t="s">
        <v>799</v>
      </c>
    </row>
    <row r="52" spans="1:7" hidden="1" outlineLevel="2" collapsed="1">
      <c r="A52" s="2"/>
      <c r="B52" s="2"/>
      <c r="C52" s="125"/>
      <c r="D52" s="125"/>
      <c r="E52" s="129" t="s">
        <v>800</v>
      </c>
      <c r="F52" s="512" t="s">
        <v>677</v>
      </c>
      <c r="G52" s="512"/>
    </row>
    <row r="53" spans="1:7" ht="78.75" hidden="1" outlineLevel="3">
      <c r="A53" s="2"/>
      <c r="B53" s="2"/>
      <c r="C53" s="125"/>
      <c r="D53" s="125"/>
      <c r="E53" s="129"/>
      <c r="F53" s="2"/>
      <c r="G53" s="165" t="s">
        <v>801</v>
      </c>
    </row>
    <row r="54" spans="1:7" hidden="1" outlineLevel="2" collapsed="1">
      <c r="A54" s="2"/>
      <c r="B54" s="2"/>
      <c r="C54" s="125"/>
      <c r="D54" s="125"/>
      <c r="E54" s="129" t="s">
        <v>802</v>
      </c>
      <c r="F54" s="512" t="s">
        <v>435</v>
      </c>
      <c r="G54" s="512"/>
    </row>
    <row r="55" spans="1:7" ht="22.5" hidden="1" outlineLevel="3">
      <c r="A55" s="2"/>
      <c r="B55" s="2"/>
      <c r="C55" s="125"/>
      <c r="D55" s="125"/>
      <c r="E55" s="129"/>
      <c r="F55" s="2"/>
      <c r="G55" s="165" t="s">
        <v>803</v>
      </c>
    </row>
    <row r="56" spans="1:7" hidden="1" outlineLevel="1" collapsed="1">
      <c r="A56" s="2"/>
      <c r="B56" s="2"/>
      <c r="C56" s="125" t="s">
        <v>804</v>
      </c>
      <c r="D56" s="516" t="s">
        <v>70</v>
      </c>
      <c r="E56" s="516"/>
      <c r="F56" s="516"/>
      <c r="G56" s="516"/>
    </row>
    <row r="57" spans="1:7" hidden="1" outlineLevel="2">
      <c r="A57" s="2"/>
      <c r="B57" s="2"/>
      <c r="C57" s="125"/>
      <c r="D57" s="125"/>
      <c r="E57" s="129" t="s">
        <v>805</v>
      </c>
      <c r="F57" s="512" t="s">
        <v>1</v>
      </c>
      <c r="G57" s="512"/>
    </row>
    <row r="58" spans="1:7" ht="236.25" hidden="1" outlineLevel="3">
      <c r="A58" s="2"/>
      <c r="B58" s="2"/>
      <c r="C58" s="125"/>
      <c r="D58" s="125"/>
      <c r="E58" s="129"/>
      <c r="F58" s="2"/>
      <c r="G58" s="161" t="s">
        <v>806</v>
      </c>
    </row>
    <row r="59" spans="1:7" hidden="1" outlineLevel="2" collapsed="1">
      <c r="A59" s="2"/>
      <c r="B59" s="2"/>
      <c r="C59" s="125"/>
      <c r="D59" s="125"/>
      <c r="E59" s="129" t="s">
        <v>807</v>
      </c>
      <c r="F59" s="512" t="s">
        <v>362</v>
      </c>
      <c r="G59" s="512"/>
    </row>
    <row r="60" spans="1:7" ht="135" hidden="1" outlineLevel="3">
      <c r="A60" s="2"/>
      <c r="B60" s="2"/>
      <c r="C60" s="125"/>
      <c r="D60" s="125"/>
      <c r="E60" s="129"/>
      <c r="F60" s="3"/>
      <c r="G60" s="161" t="s">
        <v>808</v>
      </c>
    </row>
    <row r="61" spans="1:7" ht="19.5" customHeight="1" collapsed="1">
      <c r="A61" s="4" t="s">
        <v>63</v>
      </c>
      <c r="B61" s="517" t="s">
        <v>626</v>
      </c>
      <c r="C61" s="518"/>
      <c r="D61" s="518"/>
      <c r="E61" s="518"/>
      <c r="F61" s="518"/>
      <c r="G61" s="518"/>
    </row>
    <row r="62" spans="1:7" hidden="1" outlineLevel="1">
      <c r="A62" s="2"/>
      <c r="B62" s="2"/>
      <c r="C62" s="125" t="s">
        <v>809</v>
      </c>
      <c r="D62" s="516" t="s">
        <v>628</v>
      </c>
      <c r="E62" s="516"/>
      <c r="F62" s="516"/>
      <c r="G62" s="516"/>
    </row>
    <row r="63" spans="1:7" hidden="1" outlineLevel="2">
      <c r="A63" s="2"/>
      <c r="B63" s="2"/>
      <c r="C63" s="125"/>
      <c r="D63" s="125"/>
      <c r="E63" s="129" t="s">
        <v>810</v>
      </c>
      <c r="F63" s="512" t="s">
        <v>13</v>
      </c>
      <c r="G63" s="512"/>
    </row>
    <row r="64" spans="1:7" ht="258.75" hidden="1" outlineLevel="3">
      <c r="A64" s="2"/>
      <c r="B64" s="2"/>
      <c r="C64" s="125"/>
      <c r="D64" s="125"/>
      <c r="E64" s="129"/>
      <c r="F64" s="2"/>
      <c r="G64" s="161" t="s">
        <v>811</v>
      </c>
    </row>
    <row r="65" spans="1:7" hidden="1" outlineLevel="1" collapsed="1">
      <c r="A65" s="2"/>
      <c r="B65" s="2"/>
      <c r="C65" s="125" t="s">
        <v>812</v>
      </c>
      <c r="D65" s="516" t="s">
        <v>922</v>
      </c>
      <c r="E65" s="516"/>
      <c r="F65" s="516"/>
      <c r="G65" s="516"/>
    </row>
    <row r="66" spans="1:7" hidden="1" outlineLevel="2">
      <c r="A66" s="2"/>
      <c r="B66" s="2"/>
      <c r="C66" s="125"/>
      <c r="D66" s="125"/>
      <c r="E66" s="129" t="s">
        <v>813</v>
      </c>
      <c r="F66" s="512" t="s">
        <v>518</v>
      </c>
      <c r="G66" s="512"/>
    </row>
    <row r="67" spans="1:7" ht="168.75" hidden="1" outlineLevel="3">
      <c r="A67" s="2"/>
      <c r="B67" s="2"/>
      <c r="C67" s="125"/>
      <c r="D67" s="125"/>
      <c r="E67" s="129"/>
      <c r="F67" s="2"/>
      <c r="G67" s="161" t="s">
        <v>814</v>
      </c>
    </row>
    <row r="68" spans="1:7" hidden="1" outlineLevel="2" collapsed="1">
      <c r="A68" s="2"/>
      <c r="B68" s="2"/>
      <c r="C68" s="125"/>
      <c r="D68" s="125"/>
      <c r="E68" s="129" t="s">
        <v>815</v>
      </c>
      <c r="F68" s="512" t="s">
        <v>364</v>
      </c>
      <c r="G68" s="512"/>
    </row>
    <row r="69" spans="1:7" ht="123.75" hidden="1" outlineLevel="3">
      <c r="A69" s="2"/>
      <c r="B69" s="2"/>
      <c r="C69" s="125"/>
      <c r="D69" s="125"/>
      <c r="E69" s="129"/>
      <c r="F69" s="2"/>
      <c r="G69" s="166" t="s">
        <v>816</v>
      </c>
    </row>
    <row r="70" spans="1:7" hidden="1" outlineLevel="2" collapsed="1">
      <c r="A70" s="2"/>
      <c r="B70" s="2"/>
      <c r="C70" s="125"/>
      <c r="D70" s="125"/>
      <c r="E70" s="129" t="s">
        <v>817</v>
      </c>
      <c r="F70" s="512" t="s">
        <v>684</v>
      </c>
      <c r="G70" s="512"/>
    </row>
    <row r="71" spans="1:7" ht="56.25" hidden="1" outlineLevel="3">
      <c r="A71" s="2"/>
      <c r="B71" s="2"/>
      <c r="C71" s="125"/>
      <c r="D71" s="125"/>
      <c r="E71" s="129"/>
      <c r="F71" s="2"/>
      <c r="G71" s="167" t="s">
        <v>818</v>
      </c>
    </row>
    <row r="72" spans="1:7" hidden="1" outlineLevel="2" collapsed="1">
      <c r="A72" s="2"/>
      <c r="B72" s="2"/>
      <c r="C72" s="125"/>
      <c r="D72" s="125"/>
      <c r="E72" s="129" t="s">
        <v>819</v>
      </c>
      <c r="F72" s="512" t="s">
        <v>395</v>
      </c>
      <c r="G72" s="512"/>
    </row>
    <row r="73" spans="1:7" ht="90" hidden="1" outlineLevel="3">
      <c r="A73" s="2"/>
      <c r="B73" s="2"/>
      <c r="C73" s="125"/>
      <c r="D73" s="125"/>
      <c r="E73" s="129"/>
      <c r="F73" s="2"/>
      <c r="G73" s="161" t="s">
        <v>820</v>
      </c>
    </row>
    <row r="74" spans="1:7" hidden="1" outlineLevel="2" collapsed="1">
      <c r="A74" s="2"/>
      <c r="B74" s="2"/>
      <c r="C74" s="125"/>
      <c r="D74" s="125"/>
      <c r="E74" s="129" t="s">
        <v>821</v>
      </c>
      <c r="F74" s="512" t="s">
        <v>514</v>
      </c>
      <c r="G74" s="512"/>
    </row>
    <row r="75" spans="1:7" ht="67.5" hidden="1" outlineLevel="3">
      <c r="A75" s="2"/>
      <c r="B75" s="2"/>
      <c r="C75" s="125"/>
      <c r="D75" s="125"/>
      <c r="E75" s="129"/>
      <c r="F75" s="2"/>
      <c r="G75" s="165" t="s">
        <v>822</v>
      </c>
    </row>
    <row r="76" spans="1:7" hidden="1" outlineLevel="2" collapsed="1">
      <c r="A76" s="2"/>
      <c r="B76" s="2"/>
      <c r="C76" s="125"/>
      <c r="D76" s="125"/>
      <c r="E76" s="129" t="s">
        <v>823</v>
      </c>
      <c r="F76" s="512" t="s">
        <v>365</v>
      </c>
      <c r="G76" s="512"/>
    </row>
    <row r="77" spans="1:7" ht="67.5" hidden="1" outlineLevel="3">
      <c r="A77" s="2"/>
      <c r="B77" s="2"/>
      <c r="C77" s="125"/>
      <c r="D77" s="125"/>
      <c r="E77" s="129"/>
      <c r="F77" s="2"/>
      <c r="G77" s="161" t="s">
        <v>824</v>
      </c>
    </row>
    <row r="78" spans="1:7" hidden="1" outlineLevel="2" collapsed="1">
      <c r="A78" s="2"/>
      <c r="B78" s="2"/>
      <c r="C78" s="125"/>
      <c r="D78" s="125"/>
      <c r="E78" s="129" t="s">
        <v>825</v>
      </c>
      <c r="F78" s="512" t="s">
        <v>485</v>
      </c>
      <c r="G78" s="512"/>
    </row>
    <row r="79" spans="1:7" ht="67.5" hidden="1" outlineLevel="3">
      <c r="A79" s="2"/>
      <c r="B79" s="2"/>
      <c r="C79" s="125"/>
      <c r="D79" s="125"/>
      <c r="E79" s="129"/>
      <c r="F79" s="2"/>
      <c r="G79" s="161" t="s">
        <v>826</v>
      </c>
    </row>
    <row r="80" spans="1:7" hidden="1" outlineLevel="2" collapsed="1">
      <c r="A80" s="2"/>
      <c r="B80" s="2"/>
      <c r="C80" s="125"/>
      <c r="D80" s="125"/>
      <c r="E80" s="129" t="s">
        <v>827</v>
      </c>
      <c r="F80" s="512" t="s">
        <v>477</v>
      </c>
      <c r="G80" s="512"/>
    </row>
    <row r="81" spans="1:7" ht="78.75" hidden="1" outlineLevel="3">
      <c r="A81" s="2"/>
      <c r="B81" s="2"/>
      <c r="C81" s="125"/>
      <c r="D81" s="125"/>
      <c r="E81" s="129"/>
      <c r="F81" s="2"/>
      <c r="G81" s="161" t="s">
        <v>828</v>
      </c>
    </row>
    <row r="82" spans="1:7" ht="15" hidden="1" customHeight="1" outlineLevel="2" collapsed="1">
      <c r="A82" s="2"/>
      <c r="B82" s="2"/>
      <c r="C82" s="125"/>
      <c r="D82" s="125"/>
      <c r="E82" s="129" t="s">
        <v>829</v>
      </c>
      <c r="F82" s="512" t="s">
        <v>486</v>
      </c>
      <c r="G82" s="512"/>
    </row>
    <row r="83" spans="1:7" ht="22.5" hidden="1" outlineLevel="3">
      <c r="A83" s="2"/>
      <c r="B83" s="2"/>
      <c r="C83" s="125"/>
      <c r="D83" s="125"/>
      <c r="E83" s="129"/>
      <c r="F83" s="2"/>
      <c r="G83" s="165" t="s">
        <v>830</v>
      </c>
    </row>
    <row r="84" spans="1:7" ht="17.25" customHeight="1" collapsed="1">
      <c r="A84" s="4" t="s">
        <v>64</v>
      </c>
      <c r="B84" s="517" t="s">
        <v>30</v>
      </c>
      <c r="C84" s="518"/>
      <c r="D84" s="518"/>
      <c r="E84" s="518"/>
      <c r="F84" s="518"/>
      <c r="G84" s="518"/>
    </row>
    <row r="85" spans="1:7" ht="18" hidden="1" customHeight="1" outlineLevel="1">
      <c r="A85" s="2"/>
      <c r="B85" s="2"/>
      <c r="C85" s="125" t="s">
        <v>831</v>
      </c>
      <c r="D85" s="519" t="s">
        <v>832</v>
      </c>
      <c r="E85" s="519"/>
      <c r="F85" s="519"/>
      <c r="G85" s="519"/>
    </row>
    <row r="86" spans="1:7" hidden="1" outlineLevel="2">
      <c r="A86" s="2"/>
      <c r="B86" s="2"/>
      <c r="C86" s="125"/>
      <c r="D86" s="125"/>
      <c r="E86" s="129" t="s">
        <v>833</v>
      </c>
      <c r="F86" s="512" t="s">
        <v>573</v>
      </c>
      <c r="G86" s="512"/>
    </row>
    <row r="87" spans="1:7" ht="67.5" hidden="1" outlineLevel="3">
      <c r="A87" s="2"/>
      <c r="B87" s="2"/>
      <c r="C87" s="125"/>
      <c r="D87" s="125"/>
      <c r="E87" s="129"/>
      <c r="F87" s="2"/>
      <c r="G87" s="161" t="s">
        <v>834</v>
      </c>
    </row>
    <row r="88" spans="1:7" hidden="1" outlineLevel="2" collapsed="1">
      <c r="A88" s="2"/>
      <c r="B88" s="2"/>
      <c r="C88" s="125"/>
      <c r="D88" s="125"/>
      <c r="E88" s="129" t="s">
        <v>835</v>
      </c>
      <c r="F88" s="512" t="s">
        <v>575</v>
      </c>
      <c r="G88" s="512"/>
    </row>
    <row r="89" spans="1:7" ht="33.75" hidden="1" outlineLevel="3">
      <c r="A89" s="2"/>
      <c r="B89" s="2"/>
      <c r="C89" s="125"/>
      <c r="D89" s="125"/>
      <c r="E89" s="129"/>
      <c r="F89" s="2"/>
      <c r="G89" s="161" t="s">
        <v>836</v>
      </c>
    </row>
    <row r="90" spans="1:7" hidden="1" outlineLevel="2" collapsed="1">
      <c r="A90" s="2"/>
      <c r="B90" s="2"/>
      <c r="C90" s="125"/>
      <c r="D90" s="125"/>
      <c r="E90" s="129" t="s">
        <v>837</v>
      </c>
      <c r="F90" s="512" t="s">
        <v>445</v>
      </c>
      <c r="G90" s="512"/>
    </row>
    <row r="91" spans="1:7" ht="146.25" hidden="1" outlineLevel="3">
      <c r="A91" s="2"/>
      <c r="B91" s="2"/>
      <c r="C91" s="125"/>
      <c r="D91" s="125"/>
      <c r="E91" s="129"/>
      <c r="F91" s="2"/>
      <c r="G91" s="161" t="s">
        <v>838</v>
      </c>
    </row>
    <row r="92" spans="1:7" hidden="1" outlineLevel="1">
      <c r="A92" s="2"/>
      <c r="B92" s="2"/>
      <c r="C92" s="214" t="s">
        <v>839</v>
      </c>
      <c r="D92" s="516" t="s">
        <v>924</v>
      </c>
      <c r="E92" s="516"/>
      <c r="F92" s="516"/>
      <c r="G92" s="516"/>
    </row>
    <row r="93" spans="1:7" hidden="1" outlineLevel="2">
      <c r="A93" s="2"/>
      <c r="B93" s="2"/>
      <c r="C93" s="125"/>
      <c r="D93" s="125"/>
      <c r="E93" s="129" t="s">
        <v>840</v>
      </c>
      <c r="F93" s="512" t="s">
        <v>14</v>
      </c>
      <c r="G93" s="512"/>
    </row>
    <row r="94" spans="1:7" ht="123.75" hidden="1" outlineLevel="3">
      <c r="A94" s="2"/>
      <c r="B94" s="2"/>
      <c r="C94" s="125"/>
      <c r="D94" s="125"/>
      <c r="E94" s="129"/>
      <c r="F94" s="2"/>
      <c r="G94" s="161" t="s">
        <v>577</v>
      </c>
    </row>
    <row r="95" spans="1:7" hidden="1" outlineLevel="2" collapsed="1">
      <c r="A95" s="2"/>
      <c r="B95" s="2"/>
      <c r="C95" s="125"/>
      <c r="D95" s="125"/>
      <c r="E95" s="129" t="s">
        <v>841</v>
      </c>
      <c r="F95" s="512" t="s">
        <v>22</v>
      </c>
      <c r="G95" s="512"/>
    </row>
    <row r="96" spans="1:7" ht="135" hidden="1" outlineLevel="3">
      <c r="A96" s="2"/>
      <c r="B96" s="2"/>
      <c r="C96" s="125"/>
      <c r="D96" s="125"/>
      <c r="E96" s="129"/>
      <c r="F96" s="2"/>
      <c r="G96" s="161" t="s">
        <v>578</v>
      </c>
    </row>
    <row r="97" spans="1:7" hidden="1" outlineLevel="2" collapsed="1">
      <c r="A97" s="2"/>
      <c r="B97" s="2"/>
      <c r="C97" s="125"/>
      <c r="D97" s="125"/>
      <c r="E97" s="129" t="s">
        <v>842</v>
      </c>
      <c r="F97" s="512" t="s">
        <v>15</v>
      </c>
      <c r="G97" s="512"/>
    </row>
    <row r="98" spans="1:7" ht="78.75" hidden="1" outlineLevel="3">
      <c r="A98" s="2"/>
      <c r="B98" s="2"/>
      <c r="C98" s="125"/>
      <c r="D98" s="125"/>
      <c r="E98" s="129"/>
      <c r="F98" s="2"/>
      <c r="G98" s="161" t="s">
        <v>579</v>
      </c>
    </row>
    <row r="99" spans="1:7" hidden="1" outlineLevel="2" collapsed="1">
      <c r="A99" s="2"/>
      <c r="B99" s="2"/>
      <c r="C99" s="125"/>
      <c r="D99" s="125"/>
      <c r="E99" s="129" t="s">
        <v>843</v>
      </c>
      <c r="F99" s="512" t="s">
        <v>4</v>
      </c>
      <c r="G99" s="512"/>
    </row>
    <row r="100" spans="1:7" ht="135" hidden="1" outlineLevel="3">
      <c r="A100" s="2"/>
      <c r="B100" s="2"/>
      <c r="C100" s="125"/>
      <c r="D100" s="125"/>
      <c r="E100" s="129"/>
      <c r="F100" s="2"/>
      <c r="G100" s="161" t="s">
        <v>580</v>
      </c>
    </row>
    <row r="101" spans="1:7" hidden="1" outlineLevel="2" collapsed="1">
      <c r="A101" s="2"/>
      <c r="B101" s="2"/>
      <c r="C101" s="125"/>
      <c r="D101" s="125"/>
      <c r="E101" s="129" t="s">
        <v>844</v>
      </c>
      <c r="F101" s="512" t="s">
        <v>473</v>
      </c>
      <c r="G101" s="512"/>
    </row>
    <row r="102" spans="1:7" ht="67.5" hidden="1" outlineLevel="3">
      <c r="A102" s="2"/>
      <c r="B102" s="2"/>
      <c r="C102" s="125"/>
      <c r="D102" s="125"/>
      <c r="E102" s="129"/>
      <c r="F102" s="2"/>
      <c r="G102" s="161" t="s">
        <v>581</v>
      </c>
    </row>
    <row r="103" spans="1:7" hidden="1" outlineLevel="2" collapsed="1">
      <c r="A103" s="2"/>
      <c r="B103" s="2"/>
      <c r="C103" s="125"/>
      <c r="D103" s="125"/>
      <c r="E103" s="129" t="s">
        <v>845</v>
      </c>
      <c r="F103" s="512" t="s">
        <v>16</v>
      </c>
      <c r="G103" s="512"/>
    </row>
    <row r="104" spans="1:7" ht="112.5" hidden="1" outlineLevel="3">
      <c r="A104" s="2"/>
      <c r="B104" s="2"/>
      <c r="C104" s="125"/>
      <c r="D104" s="125"/>
      <c r="E104" s="129"/>
      <c r="F104" s="2"/>
      <c r="G104" s="161" t="s">
        <v>582</v>
      </c>
    </row>
    <row r="105" spans="1:7" hidden="1" outlineLevel="2" collapsed="1">
      <c r="A105" s="2"/>
      <c r="B105" s="2"/>
      <c r="C105" s="125"/>
      <c r="D105" s="125"/>
      <c r="E105" s="129" t="s">
        <v>846</v>
      </c>
      <c r="F105" s="512" t="s">
        <v>18</v>
      </c>
      <c r="G105" s="512"/>
    </row>
    <row r="106" spans="1:7" ht="191.25" hidden="1" outlineLevel="3">
      <c r="A106" s="2"/>
      <c r="B106" s="2"/>
      <c r="C106" s="125"/>
      <c r="D106" s="125"/>
      <c r="E106" s="129"/>
      <c r="F106" s="2"/>
      <c r="G106" s="161" t="s">
        <v>583</v>
      </c>
    </row>
    <row r="107" spans="1:7" hidden="1" outlineLevel="2" collapsed="1">
      <c r="A107" s="2"/>
      <c r="B107" s="2"/>
      <c r="C107" s="125"/>
      <c r="D107" s="125"/>
      <c r="E107" s="129" t="s">
        <v>847</v>
      </c>
      <c r="F107" s="512" t="s">
        <v>19</v>
      </c>
      <c r="G107" s="512"/>
    </row>
    <row r="108" spans="1:7" ht="90" hidden="1" outlineLevel="3">
      <c r="A108" s="2"/>
      <c r="B108" s="2"/>
      <c r="C108" s="125"/>
      <c r="D108" s="125"/>
      <c r="E108" s="129"/>
      <c r="F108" s="2"/>
      <c r="G108" s="161" t="s">
        <v>584</v>
      </c>
    </row>
    <row r="109" spans="1:7" hidden="1" outlineLevel="2" collapsed="1">
      <c r="A109" s="2"/>
      <c r="B109" s="2"/>
      <c r="C109" s="125"/>
      <c r="D109" s="125"/>
      <c r="E109" s="129" t="s">
        <v>848</v>
      </c>
      <c r="F109" s="512" t="s">
        <v>515</v>
      </c>
      <c r="G109" s="512"/>
    </row>
    <row r="110" spans="1:7" ht="123.75" hidden="1" outlineLevel="3">
      <c r="A110" s="2"/>
      <c r="B110" s="2"/>
      <c r="C110" s="125"/>
      <c r="D110" s="125"/>
      <c r="E110" s="129"/>
      <c r="F110" s="2"/>
      <c r="G110" s="165" t="s">
        <v>849</v>
      </c>
    </row>
    <row r="111" spans="1:7" hidden="1" outlineLevel="2" collapsed="1">
      <c r="A111" s="2"/>
      <c r="B111" s="2"/>
      <c r="C111" s="125"/>
      <c r="D111" s="125"/>
      <c r="E111" s="129" t="s">
        <v>850</v>
      </c>
      <c r="F111" s="512" t="s">
        <v>408</v>
      </c>
      <c r="G111" s="512"/>
    </row>
    <row r="112" spans="1:7" ht="22.5" hidden="1" outlineLevel="3">
      <c r="A112" s="2"/>
      <c r="B112" s="2"/>
      <c r="C112" s="125"/>
      <c r="D112" s="125"/>
      <c r="E112" s="129"/>
      <c r="F112" s="2"/>
      <c r="G112" s="161" t="s">
        <v>851</v>
      </c>
    </row>
    <row r="113" spans="1:7" hidden="1" outlineLevel="2" collapsed="1">
      <c r="A113" s="2"/>
      <c r="B113" s="2"/>
      <c r="C113" s="125"/>
      <c r="D113" s="125"/>
      <c r="E113" s="129" t="s">
        <v>852</v>
      </c>
      <c r="F113" s="512" t="s">
        <v>17</v>
      </c>
      <c r="G113" s="512"/>
    </row>
    <row r="114" spans="1:7" ht="180" hidden="1" outlineLevel="3">
      <c r="A114" s="2"/>
      <c r="B114" s="2"/>
      <c r="C114" s="125"/>
      <c r="D114" s="125"/>
      <c r="E114" s="129"/>
      <c r="F114" s="2"/>
      <c r="G114" s="161" t="s">
        <v>586</v>
      </c>
    </row>
    <row r="115" spans="1:7" hidden="1" outlineLevel="2" collapsed="1">
      <c r="A115" s="2"/>
      <c r="B115" s="2"/>
      <c r="C115" s="125"/>
      <c r="D115" s="125"/>
      <c r="E115" s="129" t="s">
        <v>853</v>
      </c>
      <c r="F115" s="512" t="s">
        <v>27</v>
      </c>
      <c r="G115" s="512"/>
    </row>
    <row r="116" spans="1:7" ht="180" hidden="1" outlineLevel="3">
      <c r="A116" s="2"/>
      <c r="B116" s="2"/>
      <c r="C116" s="125"/>
      <c r="D116" s="125"/>
      <c r="E116" s="129"/>
      <c r="F116" s="2"/>
      <c r="G116" s="161" t="s">
        <v>587</v>
      </c>
    </row>
    <row r="117" spans="1:7" hidden="1" outlineLevel="2" collapsed="1">
      <c r="A117" s="2"/>
      <c r="B117" s="2"/>
      <c r="C117" s="125"/>
      <c r="D117" s="125"/>
      <c r="E117" s="129" t="s">
        <v>854</v>
      </c>
      <c r="F117" s="512" t="s">
        <v>520</v>
      </c>
      <c r="G117" s="512"/>
    </row>
    <row r="118" spans="1:7" ht="22.5" hidden="1" outlineLevel="3">
      <c r="A118" s="2"/>
      <c r="B118" s="2"/>
      <c r="C118" s="125"/>
      <c r="D118" s="125"/>
      <c r="E118" s="129"/>
      <c r="F118" s="2"/>
      <c r="G118" s="110" t="s">
        <v>521</v>
      </c>
    </row>
    <row r="119" spans="1:7" ht="20.25" customHeight="1" collapsed="1">
      <c r="A119" s="4" t="s">
        <v>391</v>
      </c>
      <c r="B119" s="517" t="s">
        <v>855</v>
      </c>
      <c r="C119" s="518"/>
      <c r="D119" s="518"/>
      <c r="E119" s="518"/>
      <c r="F119" s="518"/>
      <c r="G119" s="518"/>
    </row>
    <row r="120" spans="1:7" hidden="1" outlineLevel="1">
      <c r="A120" s="2"/>
      <c r="B120" s="2"/>
      <c r="C120" s="125" t="s">
        <v>856</v>
      </c>
      <c r="D120" s="516" t="s">
        <v>457</v>
      </c>
      <c r="E120" s="516"/>
      <c r="F120" s="516"/>
      <c r="G120" s="516"/>
    </row>
    <row r="121" spans="1:7" hidden="1" outlineLevel="2">
      <c r="A121" s="2"/>
      <c r="B121" s="2"/>
      <c r="C121" s="125"/>
      <c r="D121" s="125"/>
      <c r="E121" s="129" t="s">
        <v>857</v>
      </c>
      <c r="F121" s="512" t="s">
        <v>461</v>
      </c>
      <c r="G121" s="512"/>
    </row>
    <row r="122" spans="1:7" ht="146.25" hidden="1" outlineLevel="3">
      <c r="A122" s="2"/>
      <c r="B122" s="2"/>
      <c r="C122" s="125"/>
      <c r="D122" s="125"/>
      <c r="E122" s="129"/>
      <c r="F122" s="2"/>
      <c r="G122" s="161" t="s">
        <v>858</v>
      </c>
    </row>
    <row r="123" spans="1:7" hidden="1" outlineLevel="2" collapsed="1">
      <c r="A123" s="2"/>
      <c r="B123" s="2"/>
      <c r="C123" s="125"/>
      <c r="D123" s="125"/>
      <c r="E123" s="129" t="s">
        <v>859</v>
      </c>
      <c r="F123" s="512" t="s">
        <v>407</v>
      </c>
      <c r="G123" s="512"/>
    </row>
    <row r="124" spans="1:7" ht="123.75" hidden="1" outlineLevel="3">
      <c r="A124" s="2"/>
      <c r="B124" s="2"/>
      <c r="C124" s="125"/>
      <c r="D124" s="125"/>
      <c r="E124" s="129"/>
      <c r="F124" s="2"/>
      <c r="G124" s="161" t="s">
        <v>860</v>
      </c>
    </row>
    <row r="125" spans="1:7" hidden="1" outlineLevel="2" collapsed="1">
      <c r="A125" s="2"/>
      <c r="B125" s="2"/>
      <c r="C125" s="125"/>
      <c r="D125" s="125"/>
      <c r="E125" s="129" t="s">
        <v>861</v>
      </c>
      <c r="F125" s="512" t="s">
        <v>495</v>
      </c>
      <c r="G125" s="512"/>
    </row>
    <row r="126" spans="1:7" ht="123.75" hidden="1" outlineLevel="3">
      <c r="A126" s="2"/>
      <c r="B126" s="2"/>
      <c r="C126" s="125"/>
      <c r="D126" s="125"/>
      <c r="E126" s="129"/>
      <c r="F126" s="2"/>
      <c r="G126" s="161" t="s">
        <v>862</v>
      </c>
    </row>
    <row r="127" spans="1:7" ht="16.5" hidden="1" customHeight="1" outlineLevel="2" collapsed="1">
      <c r="A127" s="2"/>
      <c r="B127" s="2"/>
      <c r="C127" s="125"/>
      <c r="D127" s="125"/>
      <c r="E127" s="129" t="s">
        <v>863</v>
      </c>
      <c r="F127" s="512" t="s">
        <v>463</v>
      </c>
      <c r="G127" s="512"/>
    </row>
    <row r="128" spans="1:7" ht="22.5" hidden="1" outlineLevel="3">
      <c r="A128" s="2"/>
      <c r="B128" s="2"/>
      <c r="C128" s="125"/>
      <c r="D128" s="125"/>
      <c r="E128" s="129"/>
      <c r="F128" s="2"/>
      <c r="G128" s="161" t="s">
        <v>864</v>
      </c>
    </row>
    <row r="129" spans="1:7" hidden="1" outlineLevel="1">
      <c r="A129" s="2"/>
      <c r="B129" s="2"/>
      <c r="C129" s="125" t="s">
        <v>865</v>
      </c>
      <c r="D129" s="516" t="s">
        <v>406</v>
      </c>
      <c r="E129" s="516"/>
      <c r="F129" s="516"/>
      <c r="G129" s="516"/>
    </row>
    <row r="130" spans="1:7" ht="15" hidden="1" customHeight="1" outlineLevel="2">
      <c r="A130" s="2"/>
      <c r="B130" s="2"/>
      <c r="C130" s="125"/>
      <c r="D130" s="125"/>
      <c r="E130" s="129" t="s">
        <v>866</v>
      </c>
      <c r="F130" s="512" t="s">
        <v>58</v>
      </c>
      <c r="G130" s="512"/>
    </row>
    <row r="131" spans="1:7" ht="157.5" hidden="1" outlineLevel="3">
      <c r="A131" s="2"/>
      <c r="B131" s="2"/>
      <c r="C131" s="125"/>
      <c r="D131" s="125"/>
      <c r="E131" s="129"/>
      <c r="F131" s="2"/>
      <c r="G131" s="161" t="s">
        <v>867</v>
      </c>
    </row>
    <row r="132" spans="1:7" hidden="1" outlineLevel="1">
      <c r="A132" s="2"/>
      <c r="B132" s="2"/>
      <c r="C132" s="131" t="s">
        <v>868</v>
      </c>
      <c r="D132" s="516" t="s">
        <v>29</v>
      </c>
      <c r="E132" s="516"/>
      <c r="F132" s="516"/>
      <c r="G132" s="516"/>
    </row>
    <row r="133" spans="1:7" hidden="1" outlineLevel="2">
      <c r="A133" s="2"/>
      <c r="B133" s="2"/>
      <c r="C133" s="125"/>
      <c r="D133" s="125"/>
      <c r="E133" s="129" t="s">
        <v>869</v>
      </c>
      <c r="F133" s="512" t="s">
        <v>2</v>
      </c>
      <c r="G133" s="512"/>
    </row>
    <row r="134" spans="1:7" ht="146.25" hidden="1" outlineLevel="3">
      <c r="A134" s="2"/>
      <c r="B134" s="2"/>
      <c r="C134" s="125"/>
      <c r="D134" s="125"/>
      <c r="E134" s="129"/>
      <c r="F134" s="2"/>
      <c r="G134" s="161" t="s">
        <v>590</v>
      </c>
    </row>
    <row r="135" spans="1:7" collapsed="1">
      <c r="C135" s="134"/>
    </row>
    <row r="136" spans="1:7">
      <c r="C136" s="134"/>
    </row>
    <row r="137" spans="1:7">
      <c r="C137" s="134"/>
    </row>
    <row r="138" spans="1:7">
      <c r="C138" s="134"/>
    </row>
    <row r="139" spans="1:7">
      <c r="C139" s="134"/>
    </row>
    <row r="140" spans="1:7">
      <c r="C140" s="134"/>
    </row>
    <row r="141" spans="1:7">
      <c r="C141" s="134"/>
    </row>
    <row r="142" spans="1:7">
      <c r="C142" s="134"/>
    </row>
    <row r="143" spans="1:7">
      <c r="C143" s="134"/>
    </row>
    <row r="144" spans="1:7">
      <c r="C144" s="134"/>
    </row>
    <row r="145" spans="3:3">
      <c r="C145" s="134"/>
    </row>
    <row r="146" spans="3:3">
      <c r="C146" s="134"/>
    </row>
    <row r="147" spans="3:3">
      <c r="C147" s="134"/>
    </row>
    <row r="148" spans="3:3">
      <c r="C148" s="134"/>
    </row>
    <row r="149" spans="3:3">
      <c r="C149" s="134"/>
    </row>
    <row r="150" spans="3:3">
      <c r="C150" s="134"/>
    </row>
    <row r="151" spans="3:3">
      <c r="C151" s="134"/>
    </row>
    <row r="152" spans="3:3">
      <c r="C152" s="134"/>
    </row>
  </sheetData>
  <mergeCells count="78">
    <mergeCell ref="D24:G24"/>
    <mergeCell ref="C4:D4"/>
    <mergeCell ref="E4:F4"/>
    <mergeCell ref="B5:G5"/>
    <mergeCell ref="D6:G6"/>
    <mergeCell ref="D13:G13"/>
    <mergeCell ref="F76:G76"/>
    <mergeCell ref="F78:G78"/>
    <mergeCell ref="F80:G80"/>
    <mergeCell ref="F82:G82"/>
    <mergeCell ref="B33:G33"/>
    <mergeCell ref="D34:G34"/>
    <mergeCell ref="D47:G47"/>
    <mergeCell ref="D56:G56"/>
    <mergeCell ref="B61:G61"/>
    <mergeCell ref="D62:G62"/>
    <mergeCell ref="F39:G39"/>
    <mergeCell ref="F41:G41"/>
    <mergeCell ref="F43:G43"/>
    <mergeCell ref="F45:G45"/>
    <mergeCell ref="F52:G52"/>
    <mergeCell ref="F54:G54"/>
    <mergeCell ref="D129:G129"/>
    <mergeCell ref="D132:G132"/>
    <mergeCell ref="F14:G14"/>
    <mergeCell ref="F7:G7"/>
    <mergeCell ref="F9:G9"/>
    <mergeCell ref="F11:G11"/>
    <mergeCell ref="F16:G16"/>
    <mergeCell ref="F18:G18"/>
    <mergeCell ref="F20:G20"/>
    <mergeCell ref="F22:G22"/>
    <mergeCell ref="D65:G65"/>
    <mergeCell ref="B84:G84"/>
    <mergeCell ref="D85:G85"/>
    <mergeCell ref="D92:G92"/>
    <mergeCell ref="B119:G119"/>
    <mergeCell ref="D120:G120"/>
    <mergeCell ref="F57:G57"/>
    <mergeCell ref="F59:G59"/>
    <mergeCell ref="F25:G25"/>
    <mergeCell ref="F27:G27"/>
    <mergeCell ref="F29:G29"/>
    <mergeCell ref="F31:G31"/>
    <mergeCell ref="F35:G35"/>
    <mergeCell ref="F37:G37"/>
    <mergeCell ref="A1:G1"/>
    <mergeCell ref="F111:G111"/>
    <mergeCell ref="F113:G113"/>
    <mergeCell ref="F117:G117"/>
    <mergeCell ref="F115:G115"/>
    <mergeCell ref="F99:G99"/>
    <mergeCell ref="F101:G101"/>
    <mergeCell ref="F103:G103"/>
    <mergeCell ref="F105:G105"/>
    <mergeCell ref="F107:G107"/>
    <mergeCell ref="F109:G109"/>
    <mergeCell ref="F86:G86"/>
    <mergeCell ref="F88:G88"/>
    <mergeCell ref="F90:G90"/>
    <mergeCell ref="F93:G93"/>
    <mergeCell ref="F95:G95"/>
    <mergeCell ref="F125:G125"/>
    <mergeCell ref="F127:G127"/>
    <mergeCell ref="F130:G130"/>
    <mergeCell ref="F133:G133"/>
    <mergeCell ref="A2:G2"/>
    <mergeCell ref="F121:G121"/>
    <mergeCell ref="F123:G123"/>
    <mergeCell ref="F97:G97"/>
    <mergeCell ref="F63:G63"/>
    <mergeCell ref="F66:G66"/>
    <mergeCell ref="F68:G68"/>
    <mergeCell ref="F70:G70"/>
    <mergeCell ref="F72:G72"/>
    <mergeCell ref="F74:G74"/>
    <mergeCell ref="F48:G48"/>
    <mergeCell ref="F50:G5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N356"/>
  <sheetViews>
    <sheetView showGridLines="0" zoomScale="110" zoomScaleNormal="110" workbookViewId="0">
      <pane ySplit="6" topLeftCell="A237" activePane="bottomLeft" state="frozen"/>
      <selection pane="bottomLeft" activeCell="D79" sqref="D79:H79"/>
    </sheetView>
  </sheetViews>
  <sheetFormatPr defaultColWidth="9.140625" defaultRowHeight="15"/>
  <cols>
    <col min="1" max="1" width="5.85546875" style="12" customWidth="1"/>
    <col min="2" max="2" width="54.85546875" style="11" customWidth="1"/>
    <col min="3" max="3" width="32.140625" style="13" customWidth="1"/>
    <col min="4" max="8" width="9.28515625" style="132" customWidth="1"/>
    <col min="9" max="10" width="9.28515625" style="30" customWidth="1"/>
    <col min="11" max="12" width="8" style="30" customWidth="1"/>
    <col min="13" max="13" width="22.140625" style="11" customWidth="1"/>
    <col min="14" max="34" width="9.140625" style="11" customWidth="1"/>
    <col min="35" max="35" width="9" style="11" customWidth="1"/>
    <col min="36" max="16384" width="9.140625" style="11"/>
  </cols>
  <sheetData>
    <row r="1" spans="1:13" ht="38.25" customHeight="1">
      <c r="A1" s="608" t="s">
        <v>25</v>
      </c>
      <c r="B1" s="608"/>
      <c r="C1" s="608"/>
      <c r="D1" s="584" t="s">
        <v>894</v>
      </c>
      <c r="F1" s="583" t="s">
        <v>938</v>
      </c>
      <c r="G1" s="583"/>
      <c r="H1" s="583"/>
      <c r="I1" s="583"/>
      <c r="J1" s="583"/>
      <c r="K1" s="583"/>
      <c r="L1" s="583"/>
      <c r="M1" s="583"/>
    </row>
    <row r="2" spans="1:13" ht="29.25" customHeight="1">
      <c r="A2" s="9"/>
      <c r="B2" s="9"/>
      <c r="C2" s="10"/>
      <c r="D2" s="584"/>
      <c r="E2" s="215"/>
      <c r="F2" s="583" t="s">
        <v>939</v>
      </c>
      <c r="G2" s="583"/>
      <c r="H2" s="583"/>
      <c r="I2" s="583"/>
      <c r="J2" s="583"/>
      <c r="K2" s="583"/>
      <c r="L2" s="583"/>
      <c r="M2" s="583"/>
    </row>
    <row r="3" spans="1:13" ht="33.75" customHeight="1">
      <c r="A3" s="9"/>
      <c r="B3" s="172" t="s">
        <v>897</v>
      </c>
      <c r="C3" s="10"/>
      <c r="D3" s="584"/>
      <c r="F3" s="583" t="s">
        <v>895</v>
      </c>
      <c r="G3" s="583"/>
      <c r="H3" s="583"/>
      <c r="I3" s="583"/>
      <c r="J3" s="583"/>
      <c r="K3" s="583"/>
      <c r="L3" s="583"/>
      <c r="M3" s="583"/>
    </row>
    <row r="4" spans="1:13" ht="34.5" customHeight="1">
      <c r="A4" s="9"/>
      <c r="B4" s="173" t="s">
        <v>896</v>
      </c>
      <c r="C4" s="10"/>
      <c r="D4" s="584"/>
      <c r="F4" s="583" t="s">
        <v>940</v>
      </c>
      <c r="G4" s="583"/>
      <c r="H4" s="583"/>
      <c r="I4" s="583"/>
      <c r="J4" s="583"/>
      <c r="K4" s="583"/>
      <c r="L4" s="583"/>
      <c r="M4" s="583"/>
    </row>
    <row r="5" spans="1:13" ht="7.5" customHeight="1" thickBot="1">
      <c r="A5" s="9"/>
      <c r="B5" s="9"/>
      <c r="C5" s="10"/>
    </row>
    <row r="6" spans="1:13" s="22" customFormat="1" ht="18" customHeight="1" thickBot="1">
      <c r="A6" s="32" t="s">
        <v>24</v>
      </c>
      <c r="B6" s="756" t="s">
        <v>26</v>
      </c>
      <c r="C6" s="757"/>
      <c r="D6" s="585" t="s">
        <v>942</v>
      </c>
      <c r="E6" s="586"/>
      <c r="F6" s="586"/>
      <c r="G6" s="586"/>
      <c r="H6" s="586"/>
      <c r="I6" s="586"/>
      <c r="J6" s="586"/>
      <c r="K6" s="586"/>
      <c r="L6" s="587"/>
      <c r="M6" s="33" t="s">
        <v>926</v>
      </c>
    </row>
    <row r="7" spans="1:13" ht="19.5" customHeight="1" thickBot="1">
      <c r="A7" s="610" t="s">
        <v>532</v>
      </c>
      <c r="B7" s="611"/>
      <c r="C7" s="611"/>
      <c r="D7" s="611"/>
      <c r="E7" s="611"/>
      <c r="F7" s="611"/>
      <c r="G7" s="611"/>
      <c r="H7" s="611"/>
      <c r="I7" s="611"/>
      <c r="J7" s="611"/>
      <c r="K7" s="611"/>
      <c r="L7" s="611"/>
      <c r="M7" s="612"/>
    </row>
    <row r="8" spans="1:13" ht="16.5" customHeight="1">
      <c r="A8" s="544" t="s">
        <v>39</v>
      </c>
      <c r="B8" s="546" t="s">
        <v>5</v>
      </c>
      <c r="C8" s="546"/>
      <c r="D8" s="37">
        <v>2008</v>
      </c>
      <c r="E8" s="37">
        <v>2009</v>
      </c>
      <c r="F8" s="37">
        <v>2010</v>
      </c>
      <c r="G8" s="37">
        <v>2011</v>
      </c>
      <c r="H8" s="37">
        <v>2012</v>
      </c>
      <c r="I8" s="37">
        <v>2013</v>
      </c>
      <c r="J8" s="37">
        <v>2014</v>
      </c>
      <c r="K8" s="37">
        <v>2015</v>
      </c>
      <c r="L8" s="37" t="s">
        <v>591</v>
      </c>
      <c r="M8" s="34" t="s">
        <v>926</v>
      </c>
    </row>
    <row r="9" spans="1:13" ht="12" customHeight="1">
      <c r="A9" s="556"/>
      <c r="B9" s="566" t="s">
        <v>536</v>
      </c>
      <c r="C9" s="38" t="s">
        <v>56</v>
      </c>
      <c r="D9" s="72">
        <v>1560</v>
      </c>
      <c r="E9" s="72">
        <v>1540</v>
      </c>
      <c r="F9" s="72">
        <v>1530</v>
      </c>
      <c r="G9" s="72">
        <v>1470</v>
      </c>
      <c r="H9" s="72">
        <v>1356</v>
      </c>
      <c r="I9" s="72">
        <v>1316</v>
      </c>
      <c r="J9" s="72">
        <v>1284</v>
      </c>
      <c r="K9" s="72">
        <v>1264</v>
      </c>
      <c r="L9" s="174"/>
      <c r="M9" s="559" t="s">
        <v>373</v>
      </c>
    </row>
    <row r="10" spans="1:13" ht="12" customHeight="1">
      <c r="A10" s="556"/>
      <c r="B10" s="566"/>
      <c r="C10" s="38" t="s">
        <v>57</v>
      </c>
      <c r="D10" s="72">
        <v>1640</v>
      </c>
      <c r="E10" s="72">
        <v>1650</v>
      </c>
      <c r="F10" s="72">
        <v>1620</v>
      </c>
      <c r="G10" s="72">
        <v>1600</v>
      </c>
      <c r="H10" s="72">
        <v>1492</v>
      </c>
      <c r="I10" s="72">
        <v>1446</v>
      </c>
      <c r="J10" s="72">
        <v>1419</v>
      </c>
      <c r="K10" s="72">
        <v>1401</v>
      </c>
      <c r="L10" s="174"/>
      <c r="M10" s="559"/>
    </row>
    <row r="11" spans="1:13" ht="12" customHeight="1">
      <c r="A11" s="556"/>
      <c r="B11" s="566"/>
      <c r="C11" s="70" t="s">
        <v>0</v>
      </c>
      <c r="D11" s="71">
        <f>SUM(D9:D10)</f>
        <v>3200</v>
      </c>
      <c r="E11" s="71">
        <f t="shared" ref="E11:K11" si="0">SUM(E9:E10)</f>
        <v>3190</v>
      </c>
      <c r="F11" s="71">
        <f t="shared" si="0"/>
        <v>3150</v>
      </c>
      <c r="G11" s="71">
        <f t="shared" si="0"/>
        <v>3070</v>
      </c>
      <c r="H11" s="71">
        <f t="shared" si="0"/>
        <v>2848</v>
      </c>
      <c r="I11" s="71">
        <f t="shared" si="0"/>
        <v>2762</v>
      </c>
      <c r="J11" s="71">
        <f t="shared" si="0"/>
        <v>2703</v>
      </c>
      <c r="K11" s="71">
        <f t="shared" si="0"/>
        <v>2665</v>
      </c>
      <c r="L11" s="174"/>
      <c r="M11" s="559"/>
    </row>
    <row r="12" spans="1:13" ht="14.25" customHeight="1" thickBot="1">
      <c r="A12" s="545"/>
      <c r="B12" s="550"/>
      <c r="C12" s="39" t="s">
        <v>955</v>
      </c>
      <c r="D12" s="73">
        <v>2210</v>
      </c>
      <c r="E12" s="73">
        <v>2210</v>
      </c>
      <c r="F12" s="73">
        <v>2150</v>
      </c>
      <c r="G12" s="73">
        <v>2080</v>
      </c>
      <c r="H12" s="73">
        <v>1913</v>
      </c>
      <c r="I12" s="73">
        <v>1840</v>
      </c>
      <c r="J12" s="73">
        <v>1769</v>
      </c>
      <c r="K12" s="73">
        <v>1703</v>
      </c>
      <c r="L12" s="175"/>
      <c r="M12" s="560"/>
    </row>
    <row r="13" spans="1:13" ht="12" customHeight="1">
      <c r="A13" s="544" t="s">
        <v>40</v>
      </c>
      <c r="B13" s="171" t="s">
        <v>928</v>
      </c>
      <c r="C13" s="16" t="s">
        <v>954</v>
      </c>
      <c r="D13" s="176"/>
      <c r="E13" s="176"/>
      <c r="F13" s="176"/>
      <c r="G13" s="176"/>
      <c r="H13" s="74">
        <v>445</v>
      </c>
      <c r="I13" s="74">
        <v>430</v>
      </c>
      <c r="J13" s="74">
        <v>426</v>
      </c>
      <c r="K13" s="74">
        <v>419</v>
      </c>
      <c r="L13" s="177"/>
      <c r="M13" s="597" t="s">
        <v>375</v>
      </c>
    </row>
    <row r="14" spans="1:13" ht="12" customHeight="1">
      <c r="A14" s="556"/>
      <c r="B14" s="758" t="s">
        <v>927</v>
      </c>
      <c r="C14" s="38" t="s">
        <v>956</v>
      </c>
      <c r="D14" s="176"/>
      <c r="E14" s="176"/>
      <c r="F14" s="176"/>
      <c r="G14" s="176"/>
      <c r="H14" s="75">
        <v>167</v>
      </c>
      <c r="I14" s="75">
        <v>147</v>
      </c>
      <c r="J14" s="75">
        <v>137</v>
      </c>
      <c r="K14" s="75">
        <v>130</v>
      </c>
      <c r="L14" s="174"/>
      <c r="M14" s="598"/>
    </row>
    <row r="15" spans="1:13" ht="12" customHeight="1">
      <c r="A15" s="556"/>
      <c r="B15" s="759"/>
      <c r="C15" s="38" t="s">
        <v>957</v>
      </c>
      <c r="D15" s="176"/>
      <c r="E15" s="176"/>
      <c r="F15" s="176"/>
      <c r="G15" s="176"/>
      <c r="H15" s="75">
        <v>545</v>
      </c>
      <c r="I15" s="75">
        <v>521</v>
      </c>
      <c r="J15" s="75">
        <v>490</v>
      </c>
      <c r="K15" s="75">
        <v>460</v>
      </c>
      <c r="L15" s="174"/>
      <c r="M15" s="558"/>
    </row>
    <row r="16" spans="1:13" ht="12" customHeight="1">
      <c r="A16" s="556"/>
      <c r="B16" s="759"/>
      <c r="C16" s="14" t="s">
        <v>958</v>
      </c>
      <c r="D16" s="84">
        <v>170</v>
      </c>
      <c r="E16" s="84">
        <v>150</v>
      </c>
      <c r="F16" s="84">
        <v>150</v>
      </c>
      <c r="G16" s="84">
        <v>140</v>
      </c>
      <c r="H16" s="266">
        <v>108</v>
      </c>
      <c r="I16" s="266">
        <v>92</v>
      </c>
      <c r="J16" s="266">
        <v>93</v>
      </c>
      <c r="K16" s="266">
        <v>95</v>
      </c>
      <c r="L16" s="174"/>
      <c r="M16" s="559" t="s">
        <v>373</v>
      </c>
    </row>
    <row r="17" spans="1:13" ht="12" customHeight="1">
      <c r="A17" s="556"/>
      <c r="B17" s="759"/>
      <c r="C17" s="14" t="s">
        <v>959</v>
      </c>
      <c r="D17" s="84">
        <v>170</v>
      </c>
      <c r="E17" s="84">
        <v>170</v>
      </c>
      <c r="F17" s="84">
        <v>140</v>
      </c>
      <c r="G17" s="84">
        <v>150</v>
      </c>
      <c r="H17" s="266">
        <v>139</v>
      </c>
      <c r="I17" s="266">
        <v>137</v>
      </c>
      <c r="J17" s="266">
        <v>123</v>
      </c>
      <c r="K17" s="266">
        <v>118</v>
      </c>
      <c r="L17" s="174"/>
      <c r="M17" s="559"/>
    </row>
    <row r="18" spans="1:13" ht="12" customHeight="1">
      <c r="A18" s="556"/>
      <c r="B18" s="759"/>
      <c r="C18" s="38" t="s">
        <v>960</v>
      </c>
      <c r="D18" s="84">
        <v>140</v>
      </c>
      <c r="E18" s="84">
        <v>150</v>
      </c>
      <c r="F18" s="84">
        <v>170</v>
      </c>
      <c r="G18" s="84">
        <v>170</v>
      </c>
      <c r="H18" s="266">
        <v>132</v>
      </c>
      <c r="I18" s="266">
        <v>127</v>
      </c>
      <c r="J18" s="266">
        <v>132</v>
      </c>
      <c r="K18" s="266">
        <v>130</v>
      </c>
      <c r="L18" s="174"/>
      <c r="M18" s="559"/>
    </row>
    <row r="19" spans="1:13" ht="12" customHeight="1">
      <c r="A19" s="556"/>
      <c r="B19" s="759"/>
      <c r="C19" s="38" t="s">
        <v>961</v>
      </c>
      <c r="D19" s="84">
        <v>180</v>
      </c>
      <c r="E19" s="84">
        <v>170</v>
      </c>
      <c r="F19" s="84">
        <v>140</v>
      </c>
      <c r="G19" s="84">
        <v>140</v>
      </c>
      <c r="H19" s="266">
        <v>115</v>
      </c>
      <c r="I19" s="266">
        <v>113</v>
      </c>
      <c r="J19" s="266">
        <v>113</v>
      </c>
      <c r="K19" s="266">
        <v>116</v>
      </c>
      <c r="L19" s="174"/>
      <c r="M19" s="559"/>
    </row>
    <row r="20" spans="1:13" ht="12" customHeight="1">
      <c r="A20" s="557"/>
      <c r="B20" s="759"/>
      <c r="C20" s="87" t="s">
        <v>962</v>
      </c>
      <c r="D20" s="284">
        <f t="shared" ref="D20:K20" si="1">SUM(D16:D19)</f>
        <v>660</v>
      </c>
      <c r="E20" s="284">
        <f t="shared" si="1"/>
        <v>640</v>
      </c>
      <c r="F20" s="284">
        <f t="shared" si="1"/>
        <v>600</v>
      </c>
      <c r="G20" s="284">
        <f t="shared" si="1"/>
        <v>600</v>
      </c>
      <c r="H20" s="290">
        <f t="shared" si="1"/>
        <v>494</v>
      </c>
      <c r="I20" s="290">
        <f t="shared" si="1"/>
        <v>469</v>
      </c>
      <c r="J20" s="290">
        <f t="shared" si="1"/>
        <v>461</v>
      </c>
      <c r="K20" s="290">
        <f t="shared" si="1"/>
        <v>459</v>
      </c>
      <c r="L20" s="285"/>
      <c r="M20" s="561"/>
    </row>
    <row r="21" spans="1:13" ht="12" customHeight="1" thickBot="1">
      <c r="A21" s="148"/>
      <c r="B21" s="760"/>
      <c r="C21" s="81" t="s">
        <v>1042</v>
      </c>
      <c r="D21" s="281"/>
      <c r="E21" s="281"/>
      <c r="F21" s="281"/>
      <c r="G21" s="281"/>
      <c r="H21" s="282">
        <f>H13/H11</f>
        <v>0.15625</v>
      </c>
      <c r="I21" s="282">
        <f>I13/I11</f>
        <v>0.1556842867487328</v>
      </c>
      <c r="J21" s="282">
        <f>J13/J11</f>
        <v>0.15760266370699222</v>
      </c>
      <c r="K21" s="282">
        <f>K13/K11</f>
        <v>0.15722326454033772</v>
      </c>
      <c r="L21" s="283"/>
      <c r="M21" s="160"/>
    </row>
    <row r="22" spans="1:13" ht="12" customHeight="1">
      <c r="A22" s="562" t="s">
        <v>41</v>
      </c>
      <c r="B22" s="570" t="s">
        <v>1082</v>
      </c>
      <c r="C22" s="571"/>
      <c r="D22" s="579">
        <v>2000</v>
      </c>
      <c r="E22" s="579"/>
      <c r="F22" s="579"/>
      <c r="G22" s="579"/>
      <c r="H22" s="579">
        <v>2011</v>
      </c>
      <c r="I22" s="579"/>
      <c r="J22" s="579"/>
      <c r="K22" s="579"/>
      <c r="L22" s="66" t="s">
        <v>591</v>
      </c>
      <c r="M22" s="558" t="s">
        <v>1075</v>
      </c>
    </row>
    <row r="23" spans="1:13" ht="12" customHeight="1">
      <c r="A23" s="563"/>
      <c r="B23" s="567" t="s">
        <v>1084</v>
      </c>
      <c r="C23" s="256" t="s">
        <v>1079</v>
      </c>
      <c r="D23" s="599">
        <f>323/D26</f>
        <v>0.59704251386321627</v>
      </c>
      <c r="E23" s="600"/>
      <c r="F23" s="600"/>
      <c r="G23" s="601"/>
      <c r="H23" s="596">
        <f>166/H26</f>
        <v>0.59712230215827333</v>
      </c>
      <c r="I23" s="596"/>
      <c r="J23" s="596"/>
      <c r="K23" s="596"/>
      <c r="L23" s="178"/>
      <c r="M23" s="559"/>
    </row>
    <row r="24" spans="1:13" ht="12" customHeight="1">
      <c r="A24" s="563"/>
      <c r="B24" s="575"/>
      <c r="C24" s="256" t="s">
        <v>1080</v>
      </c>
      <c r="D24" s="599">
        <f>180/D26</f>
        <v>0.33271719038817005</v>
      </c>
      <c r="E24" s="600"/>
      <c r="F24" s="600"/>
      <c r="G24" s="601"/>
      <c r="H24" s="596">
        <f>87/H26</f>
        <v>0.31294964028776978</v>
      </c>
      <c r="I24" s="596"/>
      <c r="J24" s="596"/>
      <c r="K24" s="596"/>
      <c r="L24" s="178"/>
      <c r="M24" s="559"/>
    </row>
    <row r="25" spans="1:13" ht="12" customHeight="1">
      <c r="A25" s="563"/>
      <c r="B25" s="575"/>
      <c r="C25" s="256" t="s">
        <v>1081</v>
      </c>
      <c r="D25" s="599">
        <f>38/D26</f>
        <v>7.0240295748613679E-2</v>
      </c>
      <c r="E25" s="600"/>
      <c r="F25" s="600"/>
      <c r="G25" s="601"/>
      <c r="H25" s="596">
        <f>25/H26</f>
        <v>8.9928057553956831E-2</v>
      </c>
      <c r="I25" s="596"/>
      <c r="J25" s="596"/>
      <c r="K25" s="596"/>
      <c r="L25" s="178"/>
      <c r="M25" s="559"/>
    </row>
    <row r="26" spans="1:13" ht="12" customHeight="1" thickBot="1">
      <c r="A26" s="564"/>
      <c r="B26" s="576"/>
      <c r="C26" s="81" t="s">
        <v>478</v>
      </c>
      <c r="D26" s="590">
        <v>541</v>
      </c>
      <c r="E26" s="591"/>
      <c r="F26" s="591"/>
      <c r="G26" s="592"/>
      <c r="H26" s="590">
        <v>278</v>
      </c>
      <c r="I26" s="591"/>
      <c r="J26" s="591"/>
      <c r="K26" s="592"/>
      <c r="L26" s="179"/>
      <c r="M26" s="560"/>
    </row>
    <row r="27" spans="1:13" ht="12" customHeight="1">
      <c r="A27" s="572" t="s">
        <v>42</v>
      </c>
      <c r="B27" s="606" t="s">
        <v>7</v>
      </c>
      <c r="C27" s="607"/>
      <c r="D27" s="59">
        <v>2008</v>
      </c>
      <c r="E27" s="59">
        <v>2009</v>
      </c>
      <c r="F27" s="59">
        <v>2010</v>
      </c>
      <c r="G27" s="59">
        <v>2011</v>
      </c>
      <c r="H27" s="59">
        <v>2012</v>
      </c>
      <c r="I27" s="59">
        <v>2013</v>
      </c>
      <c r="J27" s="59">
        <v>2014</v>
      </c>
      <c r="K27" s="59">
        <v>2015</v>
      </c>
      <c r="L27" s="59" t="s">
        <v>591</v>
      </c>
      <c r="M27" s="558" t="s">
        <v>490</v>
      </c>
    </row>
    <row r="28" spans="1:13" ht="26.25" customHeight="1" thickBot="1">
      <c r="A28" s="557"/>
      <c r="B28" s="147" t="s">
        <v>543</v>
      </c>
      <c r="C28" s="29" t="s">
        <v>991</v>
      </c>
      <c r="D28" s="76">
        <v>44.6</v>
      </c>
      <c r="E28" s="76">
        <v>44.2</v>
      </c>
      <c r="F28" s="76">
        <v>46.8</v>
      </c>
      <c r="G28" s="76">
        <v>47.5</v>
      </c>
      <c r="H28" s="76">
        <v>48.9</v>
      </c>
      <c r="I28" s="76">
        <v>50.1</v>
      </c>
      <c r="J28" s="76">
        <v>52.8</v>
      </c>
      <c r="K28" s="76">
        <v>56.5</v>
      </c>
      <c r="L28" s="180"/>
      <c r="M28" s="561"/>
    </row>
    <row r="29" spans="1:13" ht="13.5" customHeight="1">
      <c r="A29" s="544" t="s">
        <v>43</v>
      </c>
      <c r="B29" s="546" t="s">
        <v>8</v>
      </c>
      <c r="C29" s="546"/>
      <c r="D29" s="40">
        <v>2008</v>
      </c>
      <c r="E29" s="40">
        <v>2009</v>
      </c>
      <c r="F29" s="40">
        <v>2010</v>
      </c>
      <c r="G29" s="40">
        <v>2011</v>
      </c>
      <c r="H29" s="40">
        <v>2012</v>
      </c>
      <c r="I29" s="40">
        <v>2013</v>
      </c>
      <c r="J29" s="40">
        <v>2014</v>
      </c>
      <c r="K29" s="40">
        <v>2015</v>
      </c>
      <c r="L29" s="40" t="s">
        <v>591</v>
      </c>
      <c r="M29" s="565" t="s">
        <v>397</v>
      </c>
    </row>
    <row r="30" spans="1:13" ht="13.5" customHeight="1">
      <c r="A30" s="556"/>
      <c r="B30" s="573" t="s">
        <v>523</v>
      </c>
      <c r="C30" s="38" t="s">
        <v>401</v>
      </c>
      <c r="D30" s="237">
        <v>74</v>
      </c>
      <c r="E30" s="237">
        <v>77</v>
      </c>
      <c r="F30" s="237">
        <v>61</v>
      </c>
      <c r="G30" s="237">
        <v>42</v>
      </c>
      <c r="H30" s="237">
        <v>32</v>
      </c>
      <c r="I30" s="237">
        <v>48</v>
      </c>
      <c r="J30" s="237">
        <v>55</v>
      </c>
      <c r="K30" s="181"/>
      <c r="L30" s="181"/>
      <c r="M30" s="559"/>
    </row>
    <row r="31" spans="1:13" ht="13.5" customHeight="1">
      <c r="A31" s="556"/>
      <c r="B31" s="573"/>
      <c r="C31" s="38" t="s">
        <v>400</v>
      </c>
      <c r="D31" s="237">
        <v>86</v>
      </c>
      <c r="E31" s="237">
        <v>98</v>
      </c>
      <c r="F31" s="237">
        <v>143</v>
      </c>
      <c r="G31" s="237">
        <v>88</v>
      </c>
      <c r="H31" s="237">
        <v>118</v>
      </c>
      <c r="I31" s="237">
        <v>93</v>
      </c>
      <c r="J31" s="237">
        <v>74</v>
      </c>
      <c r="K31" s="174"/>
      <c r="L31" s="174"/>
      <c r="M31" s="559"/>
    </row>
    <row r="32" spans="1:13" ht="13.5" customHeight="1" thickBot="1">
      <c r="A32" s="545"/>
      <c r="B32" s="574"/>
      <c r="C32" s="79" t="s">
        <v>399</v>
      </c>
      <c r="D32" s="80">
        <f t="shared" ref="D32:J32" si="2">D30-D31</f>
        <v>-12</v>
      </c>
      <c r="E32" s="80">
        <f t="shared" si="2"/>
        <v>-21</v>
      </c>
      <c r="F32" s="80">
        <f t="shared" si="2"/>
        <v>-82</v>
      </c>
      <c r="G32" s="80">
        <f t="shared" si="2"/>
        <v>-46</v>
      </c>
      <c r="H32" s="80">
        <f t="shared" si="2"/>
        <v>-86</v>
      </c>
      <c r="I32" s="80">
        <f t="shared" si="2"/>
        <v>-45</v>
      </c>
      <c r="J32" s="80">
        <f t="shared" si="2"/>
        <v>-19</v>
      </c>
      <c r="K32" s="182"/>
      <c r="L32" s="182"/>
      <c r="M32" s="560"/>
    </row>
    <row r="33" spans="1:13">
      <c r="A33" s="572" t="s">
        <v>376</v>
      </c>
      <c r="B33" s="158" t="s">
        <v>450</v>
      </c>
      <c r="C33" s="23" t="s">
        <v>537</v>
      </c>
      <c r="D33" s="291">
        <v>3446640</v>
      </c>
      <c r="E33" s="291">
        <v>3428234</v>
      </c>
      <c r="F33" s="291">
        <v>3207540</v>
      </c>
      <c r="G33" s="291">
        <v>2761352</v>
      </c>
      <c r="H33" s="291">
        <v>2641870</v>
      </c>
      <c r="I33" s="291">
        <v>3954305</v>
      </c>
      <c r="J33" s="291">
        <v>3407086</v>
      </c>
      <c r="K33" s="183"/>
      <c r="L33" s="183"/>
      <c r="M33" s="558" t="s">
        <v>398</v>
      </c>
    </row>
    <row r="34" spans="1:13" ht="27" customHeight="1" thickBot="1">
      <c r="A34" s="545"/>
      <c r="B34" s="21" t="s">
        <v>451</v>
      </c>
      <c r="C34" s="81" t="s">
        <v>538</v>
      </c>
      <c r="D34" s="254">
        <f t="shared" ref="D34:J34" si="3">D33/D11</f>
        <v>1077.075</v>
      </c>
      <c r="E34" s="254">
        <f t="shared" si="3"/>
        <v>1074.6815047021944</v>
      </c>
      <c r="F34" s="254">
        <f t="shared" si="3"/>
        <v>1018.2666666666667</v>
      </c>
      <c r="G34" s="254">
        <f t="shared" si="3"/>
        <v>899.46319218241047</v>
      </c>
      <c r="H34" s="254">
        <f t="shared" si="3"/>
        <v>927.62289325842698</v>
      </c>
      <c r="I34" s="254">
        <f t="shared" si="3"/>
        <v>1431.6817523533671</v>
      </c>
      <c r="J34" s="254">
        <f t="shared" si="3"/>
        <v>1260.4831668516463</v>
      </c>
      <c r="K34" s="182"/>
      <c r="L34" s="182"/>
      <c r="M34" s="560"/>
    </row>
    <row r="35" spans="1:13" ht="22.5" customHeight="1">
      <c r="A35" s="544" t="s">
        <v>44</v>
      </c>
      <c r="B35" s="15" t="s">
        <v>11</v>
      </c>
      <c r="C35" s="16" t="s">
        <v>396</v>
      </c>
      <c r="D35" s="78">
        <v>34</v>
      </c>
      <c r="E35" s="78">
        <v>151</v>
      </c>
      <c r="F35" s="78">
        <v>343</v>
      </c>
      <c r="G35" s="78">
        <v>188</v>
      </c>
      <c r="H35" s="78">
        <v>129</v>
      </c>
      <c r="I35" s="78">
        <v>96</v>
      </c>
      <c r="J35" s="78">
        <v>88</v>
      </c>
      <c r="K35" s="78">
        <v>75</v>
      </c>
      <c r="L35" s="184"/>
      <c r="M35" s="565" t="s">
        <v>409</v>
      </c>
    </row>
    <row r="36" spans="1:13" ht="27.75" customHeight="1" thickBot="1">
      <c r="A36" s="557"/>
      <c r="B36" s="157" t="s">
        <v>544</v>
      </c>
      <c r="C36" s="87" t="s">
        <v>963</v>
      </c>
      <c r="D36" s="90">
        <f t="shared" ref="D36:K36" si="4">D35/D12</f>
        <v>1.5384615384615385E-2</v>
      </c>
      <c r="E36" s="90">
        <f t="shared" si="4"/>
        <v>6.8325791855203613E-2</v>
      </c>
      <c r="F36" s="90">
        <f t="shared" si="4"/>
        <v>0.15953488372093022</v>
      </c>
      <c r="G36" s="90">
        <f t="shared" si="4"/>
        <v>9.0384615384615383E-2</v>
      </c>
      <c r="H36" s="90">
        <f t="shared" si="4"/>
        <v>6.7433350757971772E-2</v>
      </c>
      <c r="I36" s="90">
        <f t="shared" si="4"/>
        <v>5.2173913043478258E-2</v>
      </c>
      <c r="J36" s="90">
        <f t="shared" si="4"/>
        <v>4.9745618993781798E-2</v>
      </c>
      <c r="K36" s="90">
        <f t="shared" si="4"/>
        <v>4.4039929536112743E-2</v>
      </c>
      <c r="L36" s="185"/>
      <c r="M36" s="561"/>
    </row>
    <row r="37" spans="1:13" ht="16.5" customHeight="1">
      <c r="A37" s="544" t="s">
        <v>377</v>
      </c>
      <c r="B37" s="570" t="s">
        <v>489</v>
      </c>
      <c r="C37" s="571"/>
      <c r="D37" s="40">
        <v>2008</v>
      </c>
      <c r="E37" s="40">
        <v>2009</v>
      </c>
      <c r="F37" s="40">
        <v>2010</v>
      </c>
      <c r="G37" s="40">
        <v>2011</v>
      </c>
      <c r="H37" s="40">
        <v>2012</v>
      </c>
      <c r="I37" s="40">
        <v>2013</v>
      </c>
      <c r="J37" s="40">
        <v>2014</v>
      </c>
      <c r="K37" s="40">
        <v>2015</v>
      </c>
      <c r="L37" s="40" t="s">
        <v>591</v>
      </c>
      <c r="M37" s="565" t="s">
        <v>492</v>
      </c>
    </row>
    <row r="38" spans="1:13" ht="50.25" customHeight="1" thickBot="1">
      <c r="A38" s="545"/>
      <c r="B38" s="568" t="s">
        <v>491</v>
      </c>
      <c r="C38" s="569"/>
      <c r="D38" s="82">
        <v>0.72499999999999998</v>
      </c>
      <c r="E38" s="82">
        <v>0.70399999999999996</v>
      </c>
      <c r="F38" s="82">
        <v>0.70299999999999996</v>
      </c>
      <c r="G38" s="82">
        <v>0.66200000000000003</v>
      </c>
      <c r="H38" s="82">
        <v>0.54900000000000004</v>
      </c>
      <c r="I38" s="82">
        <v>0.53800000000000003</v>
      </c>
      <c r="J38" s="82">
        <v>0.504</v>
      </c>
      <c r="K38" s="82">
        <v>0.51300000000000001</v>
      </c>
      <c r="L38" s="186"/>
      <c r="M38" s="560"/>
    </row>
    <row r="39" spans="1:13" ht="12" customHeight="1">
      <c r="A39" s="572" t="s">
        <v>45</v>
      </c>
      <c r="B39" s="158" t="s">
        <v>12</v>
      </c>
      <c r="C39" s="23" t="s">
        <v>56</v>
      </c>
      <c r="D39" s="235">
        <v>976.4</v>
      </c>
      <c r="E39" s="235">
        <v>975.3</v>
      </c>
      <c r="F39" s="235">
        <v>876.1</v>
      </c>
      <c r="G39" s="235">
        <v>855.2</v>
      </c>
      <c r="H39" s="235">
        <v>891.9</v>
      </c>
      <c r="I39" s="235">
        <v>952.8</v>
      </c>
      <c r="J39" s="235">
        <v>1019.2</v>
      </c>
      <c r="K39" s="187"/>
      <c r="L39" s="187"/>
      <c r="M39" s="558" t="s">
        <v>403</v>
      </c>
    </row>
    <row r="40" spans="1:13" ht="12" customHeight="1">
      <c r="A40" s="556"/>
      <c r="B40" s="566" t="s">
        <v>402</v>
      </c>
      <c r="C40" s="38" t="s">
        <v>57</v>
      </c>
      <c r="D40" s="238">
        <v>539.70000000000005</v>
      </c>
      <c r="E40" s="238">
        <v>555.1</v>
      </c>
      <c r="F40" s="238">
        <v>535.79999999999995</v>
      </c>
      <c r="G40" s="238">
        <v>535.70000000000005</v>
      </c>
      <c r="H40" s="238">
        <v>552.70000000000005</v>
      </c>
      <c r="I40" s="238">
        <v>603.29999999999995</v>
      </c>
      <c r="J40" s="238">
        <v>660.8</v>
      </c>
      <c r="K40" s="188"/>
      <c r="L40" s="188"/>
      <c r="M40" s="559"/>
    </row>
    <row r="41" spans="1:13" ht="12" customHeight="1" thickBot="1">
      <c r="A41" s="557"/>
      <c r="B41" s="567"/>
      <c r="C41" s="87" t="s">
        <v>411</v>
      </c>
      <c r="D41" s="236">
        <v>760.5</v>
      </c>
      <c r="E41" s="236">
        <v>763.1</v>
      </c>
      <c r="F41" s="236">
        <v>691.8</v>
      </c>
      <c r="G41" s="236">
        <v>689.9</v>
      </c>
      <c r="H41" s="236">
        <v>717.4</v>
      </c>
      <c r="I41" s="236">
        <v>775.4</v>
      </c>
      <c r="J41" s="236">
        <v>831.8</v>
      </c>
      <c r="K41" s="189"/>
      <c r="L41" s="189"/>
      <c r="M41" s="561"/>
    </row>
    <row r="42" spans="1:13" ht="12" customHeight="1">
      <c r="A42" s="544" t="s">
        <v>46</v>
      </c>
      <c r="B42" s="154" t="s">
        <v>6</v>
      </c>
      <c r="C42" s="16" t="s">
        <v>992</v>
      </c>
      <c r="D42" s="100">
        <v>17</v>
      </c>
      <c r="E42" s="100">
        <v>26</v>
      </c>
      <c r="F42" s="100">
        <v>19</v>
      </c>
      <c r="G42" s="100">
        <v>23</v>
      </c>
      <c r="H42" s="100">
        <v>13</v>
      </c>
      <c r="I42" s="100">
        <v>19</v>
      </c>
      <c r="J42" s="100">
        <v>16</v>
      </c>
      <c r="K42" s="190"/>
      <c r="L42" s="190"/>
      <c r="M42" s="565" t="s">
        <v>1072</v>
      </c>
    </row>
    <row r="43" spans="1:13" ht="12" customHeight="1">
      <c r="A43" s="556"/>
      <c r="B43" s="566" t="s">
        <v>524</v>
      </c>
      <c r="C43" s="38" t="s">
        <v>993</v>
      </c>
      <c r="D43" s="83">
        <v>49</v>
      </c>
      <c r="E43" s="83">
        <v>28</v>
      </c>
      <c r="F43" s="83">
        <v>38</v>
      </c>
      <c r="G43" s="83">
        <v>35</v>
      </c>
      <c r="H43" s="83">
        <v>42</v>
      </c>
      <c r="I43" s="83">
        <v>33</v>
      </c>
      <c r="J43" s="83">
        <v>35</v>
      </c>
      <c r="K43" s="188"/>
      <c r="L43" s="188"/>
      <c r="M43" s="559"/>
    </row>
    <row r="44" spans="1:13" ht="12" customHeight="1">
      <c r="A44" s="556"/>
      <c r="B44" s="566"/>
      <c r="C44" s="70" t="s">
        <v>994</v>
      </c>
      <c r="D44" s="99">
        <f>D42-D43</f>
        <v>-32</v>
      </c>
      <c r="E44" s="99">
        <f t="shared" ref="E44:J44" si="5">E42-E43</f>
        <v>-2</v>
      </c>
      <c r="F44" s="99">
        <f t="shared" si="5"/>
        <v>-19</v>
      </c>
      <c r="G44" s="99">
        <f t="shared" si="5"/>
        <v>-12</v>
      </c>
      <c r="H44" s="99">
        <f t="shared" si="5"/>
        <v>-29</v>
      </c>
      <c r="I44" s="99">
        <f t="shared" si="5"/>
        <v>-14</v>
      </c>
      <c r="J44" s="99">
        <f t="shared" si="5"/>
        <v>-19</v>
      </c>
      <c r="K44" s="191"/>
      <c r="L44" s="191"/>
      <c r="M44" s="559"/>
    </row>
    <row r="45" spans="1:13" ht="12" customHeight="1" thickBot="1">
      <c r="A45" s="545"/>
      <c r="B45" s="550"/>
      <c r="C45" s="81" t="s">
        <v>995</v>
      </c>
      <c r="D45" s="254">
        <f t="shared" ref="D45:J45" si="6">D44/(D11/1000)</f>
        <v>-10</v>
      </c>
      <c r="E45" s="254">
        <f t="shared" si="6"/>
        <v>-0.62695924764890287</v>
      </c>
      <c r="F45" s="254">
        <f t="shared" si="6"/>
        <v>-6.0317460317460316</v>
      </c>
      <c r="G45" s="254">
        <f t="shared" si="6"/>
        <v>-3.908794788273616</v>
      </c>
      <c r="H45" s="254">
        <f t="shared" si="6"/>
        <v>-10.182584269662922</v>
      </c>
      <c r="I45" s="254">
        <f t="shared" si="6"/>
        <v>-5.068790731354091</v>
      </c>
      <c r="J45" s="254">
        <f t="shared" si="6"/>
        <v>-7.0292267850536447</v>
      </c>
      <c r="K45" s="186"/>
      <c r="L45" s="186"/>
      <c r="M45" s="560"/>
    </row>
    <row r="46" spans="1:13" ht="14.25" customHeight="1">
      <c r="A46" s="572" t="s">
        <v>512</v>
      </c>
      <c r="B46" s="570" t="s">
        <v>9</v>
      </c>
      <c r="C46" s="571"/>
      <c r="D46" s="579">
        <v>2000</v>
      </c>
      <c r="E46" s="579"/>
      <c r="F46" s="579"/>
      <c r="G46" s="579"/>
      <c r="H46" s="579">
        <v>2011</v>
      </c>
      <c r="I46" s="579"/>
      <c r="J46" s="579"/>
      <c r="K46" s="579"/>
      <c r="L46" s="149" t="s">
        <v>591</v>
      </c>
      <c r="M46" s="558" t="s">
        <v>1073</v>
      </c>
    </row>
    <row r="47" spans="1:13" ht="14.25" customHeight="1">
      <c r="A47" s="556"/>
      <c r="B47" s="566" t="s">
        <v>47</v>
      </c>
      <c r="C47" s="38" t="s">
        <v>996</v>
      </c>
      <c r="D47" s="593">
        <v>1084</v>
      </c>
      <c r="E47" s="594"/>
      <c r="F47" s="594"/>
      <c r="G47" s="595"/>
      <c r="H47" s="580">
        <v>774</v>
      </c>
      <c r="I47" s="581"/>
      <c r="J47" s="581"/>
      <c r="K47" s="582"/>
      <c r="L47" s="192"/>
      <c r="M47" s="559"/>
    </row>
    <row r="48" spans="1:13" ht="14.25" customHeight="1">
      <c r="A48" s="556"/>
      <c r="B48" s="566"/>
      <c r="C48" s="38" t="s">
        <v>997</v>
      </c>
      <c r="D48" s="593">
        <v>2262</v>
      </c>
      <c r="E48" s="594"/>
      <c r="F48" s="594"/>
      <c r="G48" s="595"/>
      <c r="H48" s="580">
        <v>1893</v>
      </c>
      <c r="I48" s="581"/>
      <c r="J48" s="581"/>
      <c r="K48" s="582"/>
      <c r="L48" s="192"/>
      <c r="M48" s="559"/>
    </row>
    <row r="49" spans="1:13" ht="14.25" customHeight="1">
      <c r="A49" s="556"/>
      <c r="B49" s="566"/>
      <c r="C49" s="38" t="s">
        <v>998</v>
      </c>
      <c r="D49" s="593">
        <v>135</v>
      </c>
      <c r="E49" s="594"/>
      <c r="F49" s="594"/>
      <c r="G49" s="595"/>
      <c r="H49" s="580">
        <v>90</v>
      </c>
      <c r="I49" s="581"/>
      <c r="J49" s="581"/>
      <c r="K49" s="582"/>
      <c r="L49" s="192"/>
      <c r="M49" s="559"/>
    </row>
    <row r="50" spans="1:13" ht="24" customHeight="1" thickBot="1">
      <c r="A50" s="557"/>
      <c r="B50" s="567"/>
      <c r="C50" s="87" t="s">
        <v>999</v>
      </c>
      <c r="D50" s="691">
        <f>(D48+D49)/(D47+D48+D49)</f>
        <v>0.68859523125538635</v>
      </c>
      <c r="E50" s="691"/>
      <c r="F50" s="691"/>
      <c r="G50" s="691"/>
      <c r="H50" s="691">
        <f>(H48+H49)/(H47+H48+H49)</f>
        <v>0.71926006528835695</v>
      </c>
      <c r="I50" s="691"/>
      <c r="J50" s="691"/>
      <c r="K50" s="691"/>
      <c r="L50" s="189"/>
      <c r="M50" s="561"/>
    </row>
    <row r="51" spans="1:13" ht="14.25" customHeight="1">
      <c r="A51" s="544" t="s">
        <v>513</v>
      </c>
      <c r="B51" s="570" t="s">
        <v>410</v>
      </c>
      <c r="C51" s="571"/>
      <c r="D51" s="703">
        <v>2000</v>
      </c>
      <c r="E51" s="703"/>
      <c r="F51" s="703"/>
      <c r="G51" s="703"/>
      <c r="H51" s="703">
        <v>2011</v>
      </c>
      <c r="I51" s="703"/>
      <c r="J51" s="703"/>
      <c r="K51" s="703"/>
      <c r="L51" s="245" t="s">
        <v>591</v>
      </c>
      <c r="M51" s="565" t="s">
        <v>1074</v>
      </c>
    </row>
    <row r="52" spans="1:13" ht="39.75" customHeight="1">
      <c r="A52" s="556"/>
      <c r="B52" s="566" t="s">
        <v>545</v>
      </c>
      <c r="C52" s="256" t="s">
        <v>1000</v>
      </c>
      <c r="D52" s="616">
        <v>1303</v>
      </c>
      <c r="E52" s="617"/>
      <c r="F52" s="617"/>
      <c r="G52" s="618"/>
      <c r="H52" s="695">
        <v>777</v>
      </c>
      <c r="I52" s="695"/>
      <c r="J52" s="695"/>
      <c r="K52" s="695"/>
      <c r="L52" s="193"/>
      <c r="M52" s="559"/>
    </row>
    <row r="53" spans="1:13">
      <c r="A53" s="556"/>
      <c r="B53" s="566"/>
      <c r="C53" s="256" t="s">
        <v>1001</v>
      </c>
      <c r="D53" s="615">
        <f>D52/(D52+D54+D56)</f>
        <v>0.42498369210697978</v>
      </c>
      <c r="E53" s="615"/>
      <c r="F53" s="615"/>
      <c r="G53" s="615"/>
      <c r="H53" s="615">
        <f>H52/(H52+H54+H56)</f>
        <v>0.31129807692307693</v>
      </c>
      <c r="I53" s="615"/>
      <c r="J53" s="615"/>
      <c r="K53" s="615"/>
      <c r="L53" s="193"/>
      <c r="M53" s="559"/>
    </row>
    <row r="54" spans="1:13" ht="58.5" customHeight="1">
      <c r="A54" s="556"/>
      <c r="B54" s="566"/>
      <c r="C54" s="256" t="s">
        <v>1002</v>
      </c>
      <c r="D54" s="704">
        <v>1507</v>
      </c>
      <c r="E54" s="704"/>
      <c r="F54" s="704"/>
      <c r="G54" s="704"/>
      <c r="H54" s="695">
        <v>1092</v>
      </c>
      <c r="I54" s="695"/>
      <c r="J54" s="695"/>
      <c r="K54" s="695"/>
      <c r="L54" s="193"/>
      <c r="M54" s="559"/>
    </row>
    <row r="55" spans="1:13">
      <c r="A55" s="556"/>
      <c r="B55" s="566"/>
      <c r="C55" s="256" t="s">
        <v>1001</v>
      </c>
      <c r="D55" s="615">
        <f>D54/(D52+D54+D56)</f>
        <v>0.49151989562948467</v>
      </c>
      <c r="E55" s="615"/>
      <c r="F55" s="615"/>
      <c r="G55" s="615"/>
      <c r="H55" s="615">
        <f>H54/(H52+H54+H56)</f>
        <v>0.4375</v>
      </c>
      <c r="I55" s="615"/>
      <c r="J55" s="615"/>
      <c r="K55" s="615"/>
      <c r="L55" s="193"/>
      <c r="M55" s="559"/>
    </row>
    <row r="56" spans="1:13" ht="15.75" customHeight="1">
      <c r="A56" s="556"/>
      <c r="B56" s="566"/>
      <c r="C56" s="256" t="s">
        <v>1003</v>
      </c>
      <c r="D56" s="704">
        <v>256</v>
      </c>
      <c r="E56" s="704"/>
      <c r="F56" s="704"/>
      <c r="G56" s="704"/>
      <c r="H56" s="695">
        <v>627</v>
      </c>
      <c r="I56" s="695"/>
      <c r="J56" s="695"/>
      <c r="K56" s="695"/>
      <c r="L56" s="193"/>
      <c r="M56" s="559"/>
    </row>
    <row r="57" spans="1:13" ht="15.75" customHeight="1" thickBot="1">
      <c r="A57" s="545"/>
      <c r="B57" s="550"/>
      <c r="C57" s="258" t="s">
        <v>1001</v>
      </c>
      <c r="D57" s="602">
        <f>D56/(D52+D54+D56)</f>
        <v>8.3496412263535547E-2</v>
      </c>
      <c r="E57" s="602"/>
      <c r="F57" s="602"/>
      <c r="G57" s="602"/>
      <c r="H57" s="602">
        <f>H56/(H52+H54+H56)</f>
        <v>0.25120192307692307</v>
      </c>
      <c r="I57" s="602"/>
      <c r="J57" s="602"/>
      <c r="K57" s="602"/>
      <c r="L57" s="280"/>
      <c r="M57" s="560"/>
    </row>
    <row r="58" spans="1:13" ht="15.75" thickBot="1">
      <c r="A58" s="705" t="s">
        <v>526</v>
      </c>
      <c r="B58" s="706"/>
      <c r="C58" s="706"/>
      <c r="D58" s="706"/>
      <c r="E58" s="706"/>
      <c r="F58" s="706"/>
      <c r="G58" s="706"/>
      <c r="H58" s="706"/>
      <c r="I58" s="706"/>
      <c r="J58" s="706"/>
      <c r="K58" s="706"/>
      <c r="L58" s="706"/>
      <c r="M58" s="707"/>
    </row>
    <row r="59" spans="1:13" ht="18.75" customHeight="1" thickBot="1">
      <c r="A59" s="610" t="s">
        <v>412</v>
      </c>
      <c r="B59" s="611"/>
      <c r="C59" s="611"/>
      <c r="D59" s="611"/>
      <c r="E59" s="611"/>
      <c r="F59" s="611"/>
      <c r="G59" s="611"/>
      <c r="H59" s="611"/>
      <c r="I59" s="611"/>
      <c r="J59" s="611"/>
      <c r="K59" s="611"/>
      <c r="L59" s="611"/>
      <c r="M59" s="612"/>
    </row>
    <row r="60" spans="1:13" ht="242.25" customHeight="1">
      <c r="A60" s="692" t="s">
        <v>31</v>
      </c>
      <c r="B60" s="154" t="s">
        <v>28</v>
      </c>
      <c r="C60" s="16" t="s">
        <v>479</v>
      </c>
      <c r="D60" s="589" t="s">
        <v>1161</v>
      </c>
      <c r="E60" s="589"/>
      <c r="F60" s="589"/>
      <c r="G60" s="589"/>
      <c r="H60" s="589"/>
      <c r="I60" s="294" t="b">
        <v>1</v>
      </c>
      <c r="J60" s="294" t="b">
        <v>0</v>
      </c>
      <c r="K60" s="294" t="b">
        <v>0</v>
      </c>
      <c r="L60" s="294" t="b">
        <v>0</v>
      </c>
      <c r="M60" s="547" t="s">
        <v>10</v>
      </c>
    </row>
    <row r="61" spans="1:13" ht="58.5" customHeight="1">
      <c r="A61" s="693"/>
      <c r="B61" s="566" t="s">
        <v>546</v>
      </c>
      <c r="C61" s="38" t="s">
        <v>378</v>
      </c>
      <c r="D61" s="522" t="s">
        <v>1276</v>
      </c>
      <c r="E61" s="522"/>
      <c r="F61" s="522"/>
      <c r="G61" s="522"/>
      <c r="H61" s="522"/>
      <c r="I61" s="295" t="b">
        <v>1</v>
      </c>
      <c r="J61" s="295" t="b">
        <v>0</v>
      </c>
      <c r="K61" s="295" t="b">
        <v>0</v>
      </c>
      <c r="L61" s="295" t="b">
        <v>0</v>
      </c>
      <c r="M61" s="613"/>
    </row>
    <row r="62" spans="1:13" ht="58.5" customHeight="1">
      <c r="A62" s="693"/>
      <c r="B62" s="566"/>
      <c r="C62" s="38" t="s">
        <v>468</v>
      </c>
      <c r="D62" s="522" t="s">
        <v>1116</v>
      </c>
      <c r="E62" s="522"/>
      <c r="F62" s="522"/>
      <c r="G62" s="522"/>
      <c r="H62" s="522"/>
      <c r="I62" s="295" t="b">
        <v>1</v>
      </c>
      <c r="J62" s="295" t="b">
        <v>0</v>
      </c>
      <c r="K62" s="295" t="b">
        <v>0</v>
      </c>
      <c r="L62" s="295" t="b">
        <v>0</v>
      </c>
      <c r="M62" s="613"/>
    </row>
    <row r="63" spans="1:13" ht="58.5" customHeight="1">
      <c r="A63" s="693"/>
      <c r="B63" s="566"/>
      <c r="C63" s="38" t="s">
        <v>379</v>
      </c>
      <c r="D63" s="522" t="s">
        <v>1139</v>
      </c>
      <c r="E63" s="522"/>
      <c r="F63" s="522"/>
      <c r="G63" s="522"/>
      <c r="H63" s="522"/>
      <c r="I63" s="295" t="b">
        <v>1</v>
      </c>
      <c r="J63" s="295" t="b">
        <v>0</v>
      </c>
      <c r="K63" s="295" t="b">
        <v>0</v>
      </c>
      <c r="L63" s="295"/>
      <c r="M63" s="613"/>
    </row>
    <row r="64" spans="1:13" ht="58.5" customHeight="1" thickBot="1">
      <c r="A64" s="694"/>
      <c r="B64" s="567"/>
      <c r="C64" s="29" t="s">
        <v>380</v>
      </c>
      <c r="D64" s="609" t="s">
        <v>1221</v>
      </c>
      <c r="E64" s="609"/>
      <c r="F64" s="609"/>
      <c r="G64" s="609"/>
      <c r="H64" s="609"/>
      <c r="I64" s="296" t="b">
        <v>1</v>
      </c>
      <c r="J64" s="296" t="b">
        <v>0</v>
      </c>
      <c r="K64" s="296" t="b">
        <v>0</v>
      </c>
      <c r="L64" s="296" t="b">
        <v>0</v>
      </c>
      <c r="M64" s="614"/>
    </row>
    <row r="65" spans="1:13">
      <c r="A65" s="692" t="s">
        <v>32</v>
      </c>
      <c r="B65" s="652" t="s">
        <v>482</v>
      </c>
      <c r="C65" s="652"/>
      <c r="D65" s="589" t="s">
        <v>1117</v>
      </c>
      <c r="E65" s="589"/>
      <c r="F65" s="589"/>
      <c r="G65" s="589"/>
      <c r="H65" s="589"/>
      <c r="I65" s="578" t="b">
        <v>1</v>
      </c>
      <c r="J65" s="578" t="b">
        <v>0</v>
      </c>
      <c r="K65" s="578" t="b">
        <v>0</v>
      </c>
      <c r="L65" s="578" t="b">
        <v>0</v>
      </c>
      <c r="M65" s="547" t="s">
        <v>10</v>
      </c>
    </row>
    <row r="66" spans="1:13" ht="90.75" customHeight="1" thickBot="1">
      <c r="A66" s="694"/>
      <c r="B66" s="567" t="s">
        <v>547</v>
      </c>
      <c r="C66" s="567"/>
      <c r="D66" s="609"/>
      <c r="E66" s="609"/>
      <c r="F66" s="609"/>
      <c r="G66" s="609"/>
      <c r="H66" s="609"/>
      <c r="I66" s="529"/>
      <c r="J66" s="529"/>
      <c r="K66" s="529"/>
      <c r="L66" s="529"/>
      <c r="M66" s="614"/>
    </row>
    <row r="67" spans="1:13" ht="50.25" customHeight="1">
      <c r="A67" s="544" t="s">
        <v>481</v>
      </c>
      <c r="B67" s="546" t="s">
        <v>3</v>
      </c>
      <c r="C67" s="151" t="s">
        <v>382</v>
      </c>
      <c r="D67" s="589" t="s">
        <v>1118</v>
      </c>
      <c r="E67" s="589"/>
      <c r="F67" s="589"/>
      <c r="G67" s="589"/>
      <c r="H67" s="589"/>
      <c r="I67" s="294" t="b">
        <v>1</v>
      </c>
      <c r="J67" s="294" t="b">
        <v>0</v>
      </c>
      <c r="K67" s="294" t="b">
        <v>0</v>
      </c>
      <c r="L67" s="294" t="b">
        <v>0</v>
      </c>
      <c r="M67" s="547" t="s">
        <v>10</v>
      </c>
    </row>
    <row r="68" spans="1:13" ht="111.75" customHeight="1" thickBot="1">
      <c r="A68" s="557"/>
      <c r="B68" s="577"/>
      <c r="C68" s="147" t="s">
        <v>548</v>
      </c>
      <c r="D68" s="609" t="s">
        <v>1119</v>
      </c>
      <c r="E68" s="609"/>
      <c r="F68" s="609"/>
      <c r="G68" s="609"/>
      <c r="H68" s="609"/>
      <c r="I68" s="296" t="b">
        <v>1</v>
      </c>
      <c r="J68" s="296" t="b">
        <v>0</v>
      </c>
      <c r="K68" s="296" t="b">
        <v>0</v>
      </c>
      <c r="L68" s="296" t="b">
        <v>0</v>
      </c>
      <c r="M68" s="614"/>
    </row>
    <row r="69" spans="1:13" s="35" customFormat="1" ht="17.25" customHeight="1">
      <c r="A69" s="554" t="s">
        <v>886</v>
      </c>
      <c r="B69" s="555"/>
      <c r="C69" s="555"/>
      <c r="D69" s="588" t="s">
        <v>749</v>
      </c>
      <c r="E69" s="588"/>
      <c r="F69" s="588"/>
      <c r="G69" s="588"/>
      <c r="H69" s="588"/>
      <c r="I69" s="551">
        <f>'7 LPP raport_hinnangud'!D8</f>
        <v>4</v>
      </c>
      <c r="J69" s="552"/>
      <c r="K69" s="552"/>
      <c r="L69" s="553"/>
      <c r="M69" s="523" t="s">
        <v>10</v>
      </c>
    </row>
    <row r="70" spans="1:13" s="35" customFormat="1" ht="21.75" customHeight="1">
      <c r="A70" s="619" t="s">
        <v>748</v>
      </c>
      <c r="B70" s="620"/>
      <c r="C70" s="534" t="s">
        <v>874</v>
      </c>
      <c r="D70" s="535"/>
      <c r="E70" s="535"/>
      <c r="F70" s="536"/>
      <c r="G70" s="534" t="s">
        <v>745</v>
      </c>
      <c r="H70" s="535"/>
      <c r="I70" s="536"/>
      <c r="J70" s="534" t="s">
        <v>746</v>
      </c>
      <c r="K70" s="535"/>
      <c r="L70" s="536"/>
      <c r="M70" s="680"/>
    </row>
    <row r="71" spans="1:13" ht="49.5" customHeight="1" thickBot="1">
      <c r="A71" s="685"/>
      <c r="B71" s="686"/>
      <c r="C71" s="682" t="s">
        <v>1120</v>
      </c>
      <c r="D71" s="683"/>
      <c r="E71" s="683"/>
      <c r="F71" s="684"/>
      <c r="G71" s="688" t="s">
        <v>1121</v>
      </c>
      <c r="H71" s="689"/>
      <c r="I71" s="690"/>
      <c r="J71" s="688" t="s">
        <v>1122</v>
      </c>
      <c r="K71" s="689"/>
      <c r="L71" s="690"/>
      <c r="M71" s="687"/>
    </row>
    <row r="72" spans="1:13" ht="15" customHeight="1" thickBot="1">
      <c r="A72" s="647" t="s">
        <v>413</v>
      </c>
      <c r="B72" s="648"/>
      <c r="C72" s="648"/>
      <c r="D72" s="648"/>
      <c r="E72" s="648"/>
      <c r="F72" s="648"/>
      <c r="G72" s="648"/>
      <c r="H72" s="648"/>
      <c r="I72" s="648"/>
      <c r="J72" s="648"/>
      <c r="K72" s="648"/>
      <c r="L72" s="648"/>
      <c r="M72" s="649"/>
    </row>
    <row r="73" spans="1:13" ht="155.25" customHeight="1">
      <c r="A73" s="544" t="s">
        <v>361</v>
      </c>
      <c r="B73" s="154" t="s">
        <v>363</v>
      </c>
      <c r="C73" s="16" t="s">
        <v>414</v>
      </c>
      <c r="D73" s="589" t="s">
        <v>1123</v>
      </c>
      <c r="E73" s="589"/>
      <c r="F73" s="589"/>
      <c r="G73" s="589"/>
      <c r="H73" s="589"/>
      <c r="I73" s="294" t="b">
        <v>0</v>
      </c>
      <c r="J73" s="294" t="b">
        <v>1</v>
      </c>
      <c r="K73" s="294" t="b">
        <v>0</v>
      </c>
      <c r="L73" s="294" t="b">
        <v>0</v>
      </c>
      <c r="M73" s="547" t="s">
        <v>424</v>
      </c>
    </row>
    <row r="74" spans="1:13" ht="94.5" customHeight="1">
      <c r="A74" s="556"/>
      <c r="B74" s="566" t="s">
        <v>549</v>
      </c>
      <c r="C74" s="38" t="s">
        <v>415</v>
      </c>
      <c r="D74" s="522" t="s">
        <v>1163</v>
      </c>
      <c r="E74" s="522"/>
      <c r="F74" s="522"/>
      <c r="G74" s="522"/>
      <c r="H74" s="522"/>
      <c r="I74" s="295" t="b">
        <v>1</v>
      </c>
      <c r="J74" s="295" t="b">
        <v>0</v>
      </c>
      <c r="K74" s="295" t="b">
        <v>0</v>
      </c>
      <c r="L74" s="295"/>
      <c r="M74" s="613"/>
    </row>
    <row r="75" spans="1:13" ht="106.5" customHeight="1">
      <c r="A75" s="556"/>
      <c r="B75" s="566"/>
      <c r="C75" s="38" t="s">
        <v>416</v>
      </c>
      <c r="D75" s="522" t="s">
        <v>1168</v>
      </c>
      <c r="E75" s="522"/>
      <c r="F75" s="522"/>
      <c r="G75" s="522"/>
      <c r="H75" s="522"/>
      <c r="I75" s="295" t="b">
        <v>0</v>
      </c>
      <c r="J75" s="295" t="b">
        <v>1</v>
      </c>
      <c r="K75" s="295" t="b">
        <v>0</v>
      </c>
      <c r="L75" s="295" t="b">
        <v>0</v>
      </c>
      <c r="M75" s="613"/>
    </row>
    <row r="76" spans="1:13" ht="46.5" customHeight="1">
      <c r="A76" s="556"/>
      <c r="B76" s="566"/>
      <c r="C76" s="38" t="s">
        <v>417</v>
      </c>
      <c r="D76" s="522" t="s">
        <v>1124</v>
      </c>
      <c r="E76" s="522"/>
      <c r="F76" s="522"/>
      <c r="G76" s="522"/>
      <c r="H76" s="522"/>
      <c r="I76" s="295" t="b">
        <v>1</v>
      </c>
      <c r="J76" s="295" t="b">
        <v>0</v>
      </c>
      <c r="K76" s="295" t="b">
        <v>0</v>
      </c>
      <c r="L76" s="295"/>
      <c r="M76" s="613"/>
    </row>
    <row r="77" spans="1:13" ht="46.5" customHeight="1">
      <c r="A77" s="556"/>
      <c r="B77" s="566"/>
      <c r="C77" s="38" t="s">
        <v>418</v>
      </c>
      <c r="D77" s="522" t="s">
        <v>1125</v>
      </c>
      <c r="E77" s="522"/>
      <c r="F77" s="522"/>
      <c r="G77" s="522"/>
      <c r="H77" s="522"/>
      <c r="I77" s="295" t="b">
        <v>1</v>
      </c>
      <c r="J77" s="295" t="b">
        <v>0</v>
      </c>
      <c r="K77" s="295" t="b">
        <v>0</v>
      </c>
      <c r="L77" s="295"/>
      <c r="M77" s="613"/>
    </row>
    <row r="78" spans="1:13" ht="46.5" customHeight="1">
      <c r="A78" s="556"/>
      <c r="B78" s="566"/>
      <c r="C78" s="38" t="s">
        <v>419</v>
      </c>
      <c r="D78" s="522" t="s">
        <v>1126</v>
      </c>
      <c r="E78" s="522"/>
      <c r="F78" s="522"/>
      <c r="G78" s="522"/>
      <c r="H78" s="522"/>
      <c r="I78" s="295" t="b">
        <v>1</v>
      </c>
      <c r="J78" s="295" t="b">
        <v>0</v>
      </c>
      <c r="K78" s="295" t="b">
        <v>0</v>
      </c>
      <c r="L78" s="295" t="b">
        <v>0</v>
      </c>
      <c r="M78" s="613"/>
    </row>
    <row r="79" spans="1:13" ht="46.5" customHeight="1">
      <c r="A79" s="556"/>
      <c r="B79" s="566"/>
      <c r="C79" s="38" t="s">
        <v>550</v>
      </c>
      <c r="D79" s="522" t="s">
        <v>1277</v>
      </c>
      <c r="E79" s="522"/>
      <c r="F79" s="522"/>
      <c r="G79" s="522"/>
      <c r="H79" s="522"/>
      <c r="I79" s="295" t="b">
        <v>1</v>
      </c>
      <c r="J79" s="295" t="b">
        <v>0</v>
      </c>
      <c r="K79" s="295" t="b">
        <v>0</v>
      </c>
      <c r="L79" s="295"/>
      <c r="M79" s="613"/>
    </row>
    <row r="80" spans="1:13" ht="46.5" customHeight="1">
      <c r="A80" s="556"/>
      <c r="B80" s="566"/>
      <c r="C80" s="38" t="s">
        <v>420</v>
      </c>
      <c r="D80" s="522" t="s">
        <v>1127</v>
      </c>
      <c r="E80" s="522"/>
      <c r="F80" s="522"/>
      <c r="G80" s="522"/>
      <c r="H80" s="522"/>
      <c r="I80" s="295" t="b">
        <v>1</v>
      </c>
      <c r="J80" s="295" t="b">
        <v>0</v>
      </c>
      <c r="K80" s="295" t="b">
        <v>0</v>
      </c>
      <c r="L80" s="295" t="b">
        <v>0</v>
      </c>
      <c r="M80" s="613"/>
    </row>
    <row r="81" spans="1:14" ht="46.5" customHeight="1">
      <c r="A81" s="556"/>
      <c r="B81" s="566"/>
      <c r="C81" s="38" t="s">
        <v>421</v>
      </c>
      <c r="D81" s="522" t="s">
        <v>1169</v>
      </c>
      <c r="E81" s="522"/>
      <c r="F81" s="522"/>
      <c r="G81" s="522"/>
      <c r="H81" s="522"/>
      <c r="I81" s="295" t="b">
        <v>1</v>
      </c>
      <c r="J81" s="295" t="b">
        <v>0</v>
      </c>
      <c r="K81" s="295" t="b">
        <v>0</v>
      </c>
      <c r="L81" s="295" t="b">
        <v>0</v>
      </c>
      <c r="M81" s="613"/>
    </row>
    <row r="82" spans="1:14" ht="46.5" customHeight="1">
      <c r="A82" s="556"/>
      <c r="B82" s="566"/>
      <c r="C82" s="38" t="s">
        <v>422</v>
      </c>
      <c r="D82" s="522" t="s">
        <v>1128</v>
      </c>
      <c r="E82" s="522"/>
      <c r="F82" s="522"/>
      <c r="G82" s="522"/>
      <c r="H82" s="522"/>
      <c r="I82" s="295" t="b">
        <v>1</v>
      </c>
      <c r="J82" s="295" t="b">
        <v>0</v>
      </c>
      <c r="K82" s="295" t="b">
        <v>0</v>
      </c>
      <c r="L82" s="295"/>
      <c r="M82" s="613"/>
    </row>
    <row r="83" spans="1:14" ht="46.5" customHeight="1">
      <c r="A83" s="556"/>
      <c r="B83" s="566"/>
      <c r="C83" s="38" t="s">
        <v>423</v>
      </c>
      <c r="D83" s="522" t="s">
        <v>1129</v>
      </c>
      <c r="E83" s="522"/>
      <c r="F83" s="522"/>
      <c r="G83" s="522"/>
      <c r="H83" s="522"/>
      <c r="I83" s="295" t="b">
        <v>1</v>
      </c>
      <c r="J83" s="295" t="b">
        <v>0</v>
      </c>
      <c r="K83" s="295" t="b">
        <v>0</v>
      </c>
      <c r="L83" s="295"/>
      <c r="M83" s="613"/>
    </row>
    <row r="84" spans="1:14" ht="46.5" customHeight="1" thickBot="1">
      <c r="A84" s="557"/>
      <c r="B84" s="567"/>
      <c r="C84" s="29" t="s">
        <v>483</v>
      </c>
      <c r="D84" s="609" t="s">
        <v>1222</v>
      </c>
      <c r="E84" s="609"/>
      <c r="F84" s="609"/>
      <c r="G84" s="609"/>
      <c r="H84" s="609"/>
      <c r="I84" s="296" t="b">
        <v>1</v>
      </c>
      <c r="J84" s="296" t="b">
        <v>0</v>
      </c>
      <c r="K84" s="296" t="b">
        <v>0</v>
      </c>
      <c r="L84" s="296" t="b">
        <v>0</v>
      </c>
      <c r="M84" s="614"/>
    </row>
    <row r="85" spans="1:14" ht="14.25" customHeight="1">
      <c r="A85" s="544" t="s">
        <v>366</v>
      </c>
      <c r="B85" s="546" t="s">
        <v>383</v>
      </c>
      <c r="C85" s="546"/>
      <c r="D85" s="255">
        <v>2008</v>
      </c>
      <c r="E85" s="255">
        <v>2009</v>
      </c>
      <c r="F85" s="255">
        <v>2010</v>
      </c>
      <c r="G85" s="255">
        <v>2011</v>
      </c>
      <c r="H85" s="255">
        <v>2012</v>
      </c>
      <c r="I85" s="255">
        <v>2013</v>
      </c>
      <c r="J85" s="255">
        <v>2014</v>
      </c>
      <c r="K85" s="255">
        <v>2015</v>
      </c>
      <c r="L85" s="255" t="s">
        <v>591</v>
      </c>
      <c r="M85" s="696" t="s">
        <v>1059</v>
      </c>
    </row>
    <row r="86" spans="1:14" ht="15" customHeight="1">
      <c r="A86" s="556"/>
      <c r="B86" s="566" t="s">
        <v>488</v>
      </c>
      <c r="C86" s="256" t="s">
        <v>428</v>
      </c>
      <c r="D86" s="217">
        <v>2</v>
      </c>
      <c r="E86" s="217">
        <v>1</v>
      </c>
      <c r="F86" s="217">
        <v>2</v>
      </c>
      <c r="G86" s="217">
        <v>0</v>
      </c>
      <c r="H86" s="217">
        <v>2</v>
      </c>
      <c r="I86" s="77">
        <v>2</v>
      </c>
      <c r="J86" s="77">
        <v>2</v>
      </c>
      <c r="K86" s="77">
        <v>2</v>
      </c>
      <c r="L86" s="188"/>
      <c r="M86" s="697"/>
    </row>
    <row r="87" spans="1:14" ht="25.5" customHeight="1">
      <c r="A87" s="556"/>
      <c r="B87" s="566"/>
      <c r="C87" s="256" t="s">
        <v>425</v>
      </c>
      <c r="D87" s="217">
        <v>3</v>
      </c>
      <c r="E87" s="217">
        <v>1</v>
      </c>
      <c r="F87" s="217">
        <v>2</v>
      </c>
      <c r="G87" s="217">
        <v>0</v>
      </c>
      <c r="H87" s="217">
        <v>2</v>
      </c>
      <c r="I87" s="77">
        <v>2</v>
      </c>
      <c r="J87" s="77">
        <v>2</v>
      </c>
      <c r="K87" s="77">
        <v>2</v>
      </c>
      <c r="L87" s="188"/>
      <c r="M87" s="697"/>
    </row>
    <row r="88" spans="1:14" ht="15.75" customHeight="1">
      <c r="A88" s="556"/>
      <c r="B88" s="566"/>
      <c r="C88" s="256" t="s">
        <v>426</v>
      </c>
      <c r="D88" s="216">
        <v>36</v>
      </c>
      <c r="E88" s="216">
        <v>32</v>
      </c>
      <c r="F88" s="216">
        <v>16</v>
      </c>
      <c r="G88" s="216">
        <v>23</v>
      </c>
      <c r="H88" s="216">
        <v>18</v>
      </c>
      <c r="I88" s="83">
        <v>6</v>
      </c>
      <c r="J88" s="83">
        <v>4</v>
      </c>
      <c r="K88" s="83">
        <v>28</v>
      </c>
      <c r="L88" s="188"/>
      <c r="M88" s="268" t="s">
        <v>429</v>
      </c>
      <c r="N88" s="267"/>
    </row>
    <row r="89" spans="1:14" ht="12" customHeight="1">
      <c r="A89" s="556"/>
      <c r="B89" s="566"/>
      <c r="C89" s="256" t="s">
        <v>427</v>
      </c>
      <c r="D89" s="188"/>
      <c r="E89" s="188"/>
      <c r="F89" s="188"/>
      <c r="G89" s="188"/>
      <c r="H89" s="188"/>
      <c r="I89" s="83">
        <v>0</v>
      </c>
      <c r="J89" s="83">
        <v>0</v>
      </c>
      <c r="K89" s="83">
        <v>0</v>
      </c>
      <c r="L89" s="188"/>
      <c r="M89" s="698" t="s">
        <v>23</v>
      </c>
    </row>
    <row r="90" spans="1:14" ht="12" customHeight="1">
      <c r="A90" s="556"/>
      <c r="B90" s="566"/>
      <c r="C90" s="256" t="s">
        <v>466</v>
      </c>
      <c r="D90" s="188"/>
      <c r="E90" s="188"/>
      <c r="F90" s="188"/>
      <c r="G90" s="188"/>
      <c r="H90" s="188"/>
      <c r="I90" s="83">
        <v>0</v>
      </c>
      <c r="J90" s="83">
        <v>0</v>
      </c>
      <c r="K90" s="83">
        <v>0</v>
      </c>
      <c r="L90" s="188"/>
      <c r="M90" s="699"/>
    </row>
    <row r="91" spans="1:14" ht="180" customHeight="1" thickBot="1">
      <c r="A91" s="545"/>
      <c r="B91" s="550" t="s">
        <v>552</v>
      </c>
      <c r="C91" s="550"/>
      <c r="D91" s="642" t="s">
        <v>1223</v>
      </c>
      <c r="E91" s="642"/>
      <c r="F91" s="642"/>
      <c r="G91" s="642"/>
      <c r="H91" s="642"/>
      <c r="I91" s="297" t="b">
        <v>1</v>
      </c>
      <c r="J91" s="297" t="b">
        <v>0</v>
      </c>
      <c r="K91" s="297" t="b">
        <v>0</v>
      </c>
      <c r="L91" s="297" t="b">
        <v>0</v>
      </c>
      <c r="M91" s="240" t="s">
        <v>10</v>
      </c>
    </row>
    <row r="92" spans="1:14" ht="20.25" customHeight="1">
      <c r="A92" s="572" t="s">
        <v>34</v>
      </c>
      <c r="B92" s="650" t="s">
        <v>452</v>
      </c>
      <c r="C92" s="650"/>
      <c r="D92" s="700" t="s">
        <v>1130</v>
      </c>
      <c r="E92" s="700"/>
      <c r="F92" s="700"/>
      <c r="G92" s="700"/>
      <c r="H92" s="700"/>
      <c r="I92" s="701" t="b">
        <v>1</v>
      </c>
      <c r="J92" s="549" t="b">
        <v>0</v>
      </c>
      <c r="K92" s="549" t="b">
        <v>0</v>
      </c>
      <c r="L92" s="549" t="b">
        <v>0</v>
      </c>
      <c r="M92" s="702" t="s">
        <v>10</v>
      </c>
    </row>
    <row r="93" spans="1:14" ht="123.75" customHeight="1" thickBot="1">
      <c r="A93" s="545"/>
      <c r="B93" s="550" t="s">
        <v>551</v>
      </c>
      <c r="C93" s="550"/>
      <c r="D93" s="609"/>
      <c r="E93" s="609"/>
      <c r="F93" s="609"/>
      <c r="G93" s="609"/>
      <c r="H93" s="609"/>
      <c r="I93" s="529"/>
      <c r="J93" s="530"/>
      <c r="K93" s="530"/>
      <c r="L93" s="530"/>
      <c r="M93" s="548"/>
    </row>
    <row r="94" spans="1:14" ht="17.25" customHeight="1">
      <c r="A94" s="544" t="s">
        <v>389</v>
      </c>
      <c r="B94" s="546" t="s">
        <v>453</v>
      </c>
      <c r="C94" s="546"/>
      <c r="D94" s="589" t="s">
        <v>1131</v>
      </c>
      <c r="E94" s="589"/>
      <c r="F94" s="589"/>
      <c r="G94" s="589"/>
      <c r="H94" s="589"/>
      <c r="I94" s="578" t="b">
        <v>1</v>
      </c>
      <c r="J94" s="529" t="b">
        <v>0</v>
      </c>
      <c r="K94" s="529" t="b">
        <v>0</v>
      </c>
      <c r="L94" s="529" t="b">
        <v>0</v>
      </c>
      <c r="M94" s="547" t="s">
        <v>10</v>
      </c>
    </row>
    <row r="95" spans="1:14" ht="99.75" customHeight="1" thickBot="1">
      <c r="A95" s="545"/>
      <c r="B95" s="550" t="s">
        <v>553</v>
      </c>
      <c r="C95" s="550"/>
      <c r="D95" s="609"/>
      <c r="E95" s="609"/>
      <c r="F95" s="609"/>
      <c r="G95" s="609"/>
      <c r="H95" s="609"/>
      <c r="I95" s="529"/>
      <c r="J95" s="530"/>
      <c r="K95" s="530"/>
      <c r="L95" s="530"/>
      <c r="M95" s="548"/>
    </row>
    <row r="96" spans="1:14" ht="15" customHeight="1">
      <c r="A96" s="544" t="s">
        <v>367</v>
      </c>
      <c r="B96" s="546" t="s">
        <v>381</v>
      </c>
      <c r="C96" s="546"/>
      <c r="D96" s="40">
        <v>2008</v>
      </c>
      <c r="E96" s="40">
        <v>2009</v>
      </c>
      <c r="F96" s="40">
        <v>2010</v>
      </c>
      <c r="G96" s="40">
        <v>2011</v>
      </c>
      <c r="H96" s="40">
        <v>2012</v>
      </c>
      <c r="I96" s="40">
        <v>2013</v>
      </c>
      <c r="J96" s="40">
        <v>2014</v>
      </c>
      <c r="K96" s="40">
        <v>2015</v>
      </c>
      <c r="L96" s="40" t="s">
        <v>591</v>
      </c>
      <c r="M96" s="547" t="s">
        <v>1051</v>
      </c>
    </row>
    <row r="97" spans="1:13" ht="15" customHeight="1">
      <c r="A97" s="556"/>
      <c r="B97" s="761" t="s">
        <v>1004</v>
      </c>
      <c r="C97" s="762"/>
      <c r="D97" s="84">
        <v>1</v>
      </c>
      <c r="E97" s="84">
        <v>0</v>
      </c>
      <c r="F97" s="84">
        <v>0</v>
      </c>
      <c r="G97" s="84">
        <v>0</v>
      </c>
      <c r="H97" s="84">
        <v>0</v>
      </c>
      <c r="I97" s="84">
        <v>0</v>
      </c>
      <c r="J97" s="84">
        <v>0</v>
      </c>
      <c r="K97" s="194"/>
      <c r="L97" s="194"/>
      <c r="M97" s="613"/>
    </row>
    <row r="98" spans="1:13" ht="56.25" customHeight="1" thickBot="1">
      <c r="A98" s="545"/>
      <c r="B98" s="568" t="s">
        <v>554</v>
      </c>
      <c r="C98" s="569"/>
      <c r="D98" s="609" t="s">
        <v>1162</v>
      </c>
      <c r="E98" s="609"/>
      <c r="F98" s="609"/>
      <c r="G98" s="609"/>
      <c r="H98" s="609"/>
      <c r="I98" s="296" t="b">
        <v>1</v>
      </c>
      <c r="J98" s="296" t="b">
        <v>0</v>
      </c>
      <c r="K98" s="296" t="b">
        <v>0</v>
      </c>
      <c r="L98" s="296" t="b">
        <v>0</v>
      </c>
      <c r="M98" s="548"/>
    </row>
    <row r="99" spans="1:13" s="22" customFormat="1" ht="19.5" customHeight="1">
      <c r="A99" s="537" t="s">
        <v>898</v>
      </c>
      <c r="B99" s="538"/>
      <c r="C99" s="539"/>
      <c r="D99" s="672" t="s">
        <v>749</v>
      </c>
      <c r="E99" s="673"/>
      <c r="F99" s="673"/>
      <c r="G99" s="673"/>
      <c r="H99" s="674"/>
      <c r="I99" s="551">
        <f>'7 LPP raport_hinnangud'!D12</f>
        <v>3.9666666666666672</v>
      </c>
      <c r="J99" s="552"/>
      <c r="K99" s="552"/>
      <c r="L99" s="553"/>
      <c r="M99" s="679" t="s">
        <v>10</v>
      </c>
    </row>
    <row r="100" spans="1:13" s="22" customFormat="1" ht="24.75" customHeight="1">
      <c r="A100" s="619" t="str">
        <f>A70</f>
        <v>Lisada alaeesmärgi koondhinnangu täpsustus, selgitus või muu kommentaar. 
Samuti tooge välja (kuni) 3 tugevust ja nõrkust, mis võtavad alaeesmärgi vastused kokku.</v>
      </c>
      <c r="B100" s="620"/>
      <c r="C100" s="534" t="str">
        <f>C70</f>
        <v>Kokkuvõttev hinnang (sh koondhinnangu täpsustus, selgitus või muu kommentaar)</v>
      </c>
      <c r="D100" s="535" t="str">
        <f>$C$70</f>
        <v>Kokkuvõttev hinnang (sh koondhinnangu täpsustus, selgitus või muu kommentaar)</v>
      </c>
      <c r="E100" s="535"/>
      <c r="F100" s="536"/>
      <c r="G100" s="534" t="str">
        <f>$G$70</f>
        <v>Tugevused</v>
      </c>
      <c r="H100" s="535"/>
      <c r="I100" s="536"/>
      <c r="J100" s="534" t="str">
        <f>$J$70</f>
        <v>Nõrkused</v>
      </c>
      <c r="K100" s="535"/>
      <c r="L100" s="536"/>
      <c r="M100" s="680"/>
    </row>
    <row r="101" spans="1:13" ht="92.25" customHeight="1" thickBot="1">
      <c r="A101" s="621"/>
      <c r="B101" s="622"/>
      <c r="C101" s="603" t="s">
        <v>1133</v>
      </c>
      <c r="D101" s="604"/>
      <c r="E101" s="604"/>
      <c r="F101" s="605"/>
      <c r="G101" s="635" t="s">
        <v>1132</v>
      </c>
      <c r="H101" s="636"/>
      <c r="I101" s="637"/>
      <c r="J101" s="635" t="s">
        <v>1165</v>
      </c>
      <c r="K101" s="636"/>
      <c r="L101" s="637"/>
      <c r="M101" s="681"/>
    </row>
    <row r="102" spans="1:13" ht="15.75" thickBot="1">
      <c r="A102" s="610" t="s">
        <v>430</v>
      </c>
      <c r="B102" s="611"/>
      <c r="C102" s="611"/>
      <c r="D102" s="611"/>
      <c r="E102" s="611"/>
      <c r="F102" s="611"/>
      <c r="G102" s="611"/>
      <c r="H102" s="611"/>
      <c r="I102" s="611"/>
      <c r="J102" s="611"/>
      <c r="K102" s="611"/>
      <c r="L102" s="611"/>
      <c r="M102" s="612"/>
    </row>
    <row r="103" spans="1:13" ht="15" customHeight="1">
      <c r="A103" s="544" t="s">
        <v>368</v>
      </c>
      <c r="B103" s="546" t="s">
        <v>484</v>
      </c>
      <c r="C103" s="546"/>
      <c r="D103" s="589" t="s">
        <v>1164</v>
      </c>
      <c r="E103" s="589"/>
      <c r="F103" s="589"/>
      <c r="G103" s="589"/>
      <c r="H103" s="589"/>
      <c r="I103" s="578" t="b">
        <v>1</v>
      </c>
      <c r="J103" s="540" t="b">
        <v>0</v>
      </c>
      <c r="K103" s="540" t="b">
        <v>0</v>
      </c>
      <c r="L103" s="540" t="b">
        <v>0</v>
      </c>
      <c r="M103" s="547" t="s">
        <v>10</v>
      </c>
    </row>
    <row r="104" spans="1:13" ht="210" customHeight="1" thickBot="1">
      <c r="A104" s="557"/>
      <c r="B104" s="567" t="s">
        <v>555</v>
      </c>
      <c r="C104" s="567"/>
      <c r="D104" s="609"/>
      <c r="E104" s="609"/>
      <c r="F104" s="609"/>
      <c r="G104" s="609"/>
      <c r="H104" s="609"/>
      <c r="I104" s="529"/>
      <c r="J104" s="549"/>
      <c r="K104" s="549"/>
      <c r="L104" s="549"/>
      <c r="M104" s="614"/>
    </row>
    <row r="105" spans="1:13" ht="15" customHeight="1">
      <c r="A105" s="544" t="s">
        <v>387</v>
      </c>
      <c r="B105" s="546" t="s">
        <v>384</v>
      </c>
      <c r="C105" s="546"/>
      <c r="D105" s="589" t="s">
        <v>1170</v>
      </c>
      <c r="E105" s="589"/>
      <c r="F105" s="589"/>
      <c r="G105" s="589"/>
      <c r="H105" s="589"/>
      <c r="I105" s="578" t="b">
        <v>0</v>
      </c>
      <c r="J105" s="540" t="b">
        <v>1</v>
      </c>
      <c r="K105" s="540" t="b">
        <v>0</v>
      </c>
      <c r="L105" s="540" t="b">
        <v>0</v>
      </c>
      <c r="M105" s="547" t="s">
        <v>10</v>
      </c>
    </row>
    <row r="106" spans="1:13" ht="91.5" customHeight="1" thickBot="1">
      <c r="A106" s="545"/>
      <c r="B106" s="550" t="s">
        <v>889</v>
      </c>
      <c r="C106" s="550"/>
      <c r="D106" s="642"/>
      <c r="E106" s="642"/>
      <c r="F106" s="642"/>
      <c r="G106" s="642"/>
      <c r="H106" s="642"/>
      <c r="I106" s="630"/>
      <c r="J106" s="530"/>
      <c r="K106" s="530"/>
      <c r="L106" s="530"/>
      <c r="M106" s="548"/>
    </row>
    <row r="107" spans="1:13" ht="15" customHeight="1">
      <c r="A107" s="544" t="s">
        <v>388</v>
      </c>
      <c r="B107" s="546" t="s">
        <v>385</v>
      </c>
      <c r="C107" s="546"/>
      <c r="D107" s="666" t="s">
        <v>1171</v>
      </c>
      <c r="E107" s="667"/>
      <c r="F107" s="667"/>
      <c r="G107" s="667"/>
      <c r="H107" s="668"/>
      <c r="I107" s="578" t="b">
        <v>0</v>
      </c>
      <c r="J107" s="529" t="b">
        <v>1</v>
      </c>
      <c r="K107" s="529"/>
      <c r="L107" s="529" t="b">
        <v>0</v>
      </c>
      <c r="M107" s="547" t="s">
        <v>10</v>
      </c>
    </row>
    <row r="108" spans="1:13" ht="152.25" customHeight="1" thickBot="1">
      <c r="A108" s="557"/>
      <c r="B108" s="567" t="s">
        <v>558</v>
      </c>
      <c r="C108" s="567"/>
      <c r="D108" s="669"/>
      <c r="E108" s="670"/>
      <c r="F108" s="670"/>
      <c r="G108" s="670"/>
      <c r="H108" s="671"/>
      <c r="I108" s="529"/>
      <c r="J108" s="549"/>
      <c r="K108" s="549"/>
      <c r="L108" s="549"/>
      <c r="M108" s="614"/>
    </row>
    <row r="109" spans="1:13" ht="15" customHeight="1">
      <c r="A109" s="544" t="s">
        <v>390</v>
      </c>
      <c r="B109" s="546" t="s">
        <v>386</v>
      </c>
      <c r="C109" s="546"/>
      <c r="D109" s="255">
        <v>2008</v>
      </c>
      <c r="E109" s="255">
        <v>2009</v>
      </c>
      <c r="F109" s="255">
        <v>2010</v>
      </c>
      <c r="G109" s="255">
        <v>2011</v>
      </c>
      <c r="H109" s="255">
        <v>2012</v>
      </c>
      <c r="I109" s="255">
        <v>2013</v>
      </c>
      <c r="J109" s="255">
        <v>2014</v>
      </c>
      <c r="K109" s="255">
        <v>2015</v>
      </c>
      <c r="L109" s="255" t="s">
        <v>591</v>
      </c>
      <c r="M109" s="547" t="s">
        <v>885</v>
      </c>
    </row>
    <row r="110" spans="1:13" ht="22.5">
      <c r="A110" s="556"/>
      <c r="B110" s="246" t="s">
        <v>474</v>
      </c>
      <c r="C110" s="256" t="s">
        <v>682</v>
      </c>
      <c r="D110" s="188"/>
      <c r="E110" s="188"/>
      <c r="F110" s="188"/>
      <c r="G110" s="188"/>
      <c r="H110" s="88">
        <v>10</v>
      </c>
      <c r="I110" s="88">
        <v>11</v>
      </c>
      <c r="J110" s="88">
        <v>15</v>
      </c>
      <c r="K110" s="88">
        <v>14</v>
      </c>
      <c r="L110" s="198"/>
      <c r="M110" s="613"/>
    </row>
    <row r="111" spans="1:13" ht="109.5" customHeight="1" thickBot="1">
      <c r="A111" s="545"/>
      <c r="B111" s="550" t="s">
        <v>557</v>
      </c>
      <c r="C111" s="550"/>
      <c r="D111" s="642" t="s">
        <v>1166</v>
      </c>
      <c r="E111" s="642"/>
      <c r="F111" s="642"/>
      <c r="G111" s="642"/>
      <c r="H111" s="642"/>
      <c r="I111" s="297" t="b">
        <v>0</v>
      </c>
      <c r="J111" s="297" t="b">
        <v>1</v>
      </c>
      <c r="K111" s="297" t="b">
        <v>0</v>
      </c>
      <c r="L111" s="297" t="b">
        <v>0</v>
      </c>
      <c r="M111" s="243" t="s">
        <v>10</v>
      </c>
    </row>
    <row r="112" spans="1:13" s="22" customFormat="1" ht="15.75" customHeight="1">
      <c r="A112" s="631" t="s">
        <v>899</v>
      </c>
      <c r="B112" s="632"/>
      <c r="C112" s="633"/>
      <c r="D112" s="541" t="s">
        <v>749</v>
      </c>
      <c r="E112" s="542"/>
      <c r="F112" s="542"/>
      <c r="G112" s="542"/>
      <c r="H112" s="543"/>
      <c r="I112" s="768">
        <f>'7 LPP raport_hinnangud'!D18</f>
        <v>3.25</v>
      </c>
      <c r="J112" s="769"/>
      <c r="K112" s="769"/>
      <c r="L112" s="770"/>
      <c r="M112" s="680" t="s">
        <v>10</v>
      </c>
    </row>
    <row r="113" spans="1:13" s="22" customFormat="1" ht="26.25" customHeight="1">
      <c r="A113" s="619" t="str">
        <f>$A$70</f>
        <v>Lisada alaeesmärgi koondhinnangu täpsustus, selgitus või muu kommentaar. 
Samuti tooge välja (kuni) 3 tugevust ja nõrkust, mis võtavad alaeesmärgi vastused kokku.</v>
      </c>
      <c r="B113" s="620"/>
      <c r="C113" s="534" t="str">
        <f>C70</f>
        <v>Kokkuvõttev hinnang (sh koondhinnangu täpsustus, selgitus või muu kommentaar)</v>
      </c>
      <c r="D113" s="535" t="str">
        <f>$C$70</f>
        <v>Kokkuvõttev hinnang (sh koondhinnangu täpsustus, selgitus või muu kommentaar)</v>
      </c>
      <c r="E113" s="535"/>
      <c r="F113" s="536"/>
      <c r="G113" s="534" t="str">
        <f>$G$70</f>
        <v>Tugevused</v>
      </c>
      <c r="H113" s="535"/>
      <c r="I113" s="536"/>
      <c r="J113" s="534" t="str">
        <f>$J$70</f>
        <v>Nõrkused</v>
      </c>
      <c r="K113" s="535"/>
      <c r="L113" s="536"/>
      <c r="M113" s="680"/>
    </row>
    <row r="114" spans="1:13" ht="130.5" customHeight="1" thickBot="1">
      <c r="A114" s="621"/>
      <c r="B114" s="622"/>
      <c r="C114" s="603" t="s">
        <v>1167</v>
      </c>
      <c r="D114" s="604"/>
      <c r="E114" s="604"/>
      <c r="F114" s="605"/>
      <c r="G114" s="635" t="s">
        <v>1172</v>
      </c>
      <c r="H114" s="636"/>
      <c r="I114" s="637"/>
      <c r="J114" s="635" t="s">
        <v>1173</v>
      </c>
      <c r="K114" s="636"/>
      <c r="L114" s="637"/>
      <c r="M114" s="681"/>
    </row>
    <row r="115" spans="1:13" ht="15.75" thickBot="1">
      <c r="A115" s="647" t="s">
        <v>724</v>
      </c>
      <c r="B115" s="648"/>
      <c r="C115" s="648"/>
      <c r="D115" s="648"/>
      <c r="E115" s="648"/>
      <c r="F115" s="648"/>
      <c r="G115" s="648"/>
      <c r="H115" s="648"/>
      <c r="I115" s="648"/>
      <c r="J115" s="648"/>
      <c r="K115" s="648"/>
      <c r="L115" s="648"/>
      <c r="M115" s="649"/>
    </row>
    <row r="116" spans="1:13" ht="15.75" thickBot="1">
      <c r="A116" s="610" t="s">
        <v>919</v>
      </c>
      <c r="B116" s="611"/>
      <c r="C116" s="611"/>
      <c r="D116" s="611"/>
      <c r="E116" s="611"/>
      <c r="F116" s="611"/>
      <c r="G116" s="611"/>
      <c r="H116" s="611"/>
      <c r="I116" s="611"/>
      <c r="J116" s="611"/>
      <c r="K116" s="611"/>
      <c r="L116" s="611"/>
      <c r="M116" s="612"/>
    </row>
    <row r="117" spans="1:13" ht="15" customHeight="1">
      <c r="A117" s="562" t="s">
        <v>33</v>
      </c>
      <c r="B117" s="265" t="s">
        <v>480</v>
      </c>
      <c r="C117" s="257"/>
      <c r="D117" s="255">
        <v>2008</v>
      </c>
      <c r="E117" s="255">
        <v>2009</v>
      </c>
      <c r="F117" s="255">
        <v>2010</v>
      </c>
      <c r="G117" s="255">
        <v>2011</v>
      </c>
      <c r="H117" s="255">
        <v>2012</v>
      </c>
      <c r="I117" s="255">
        <v>2013</v>
      </c>
      <c r="J117" s="255">
        <v>2014</v>
      </c>
      <c r="K117" s="255">
        <v>2015</v>
      </c>
      <c r="L117" s="255" t="s">
        <v>591</v>
      </c>
      <c r="M117" s="34" t="s">
        <v>372</v>
      </c>
    </row>
    <row r="118" spans="1:13" ht="15" customHeight="1">
      <c r="A118" s="563"/>
      <c r="B118" s="566" t="s">
        <v>986</v>
      </c>
      <c r="C118" s="256" t="s">
        <v>1005</v>
      </c>
      <c r="D118" s="298">
        <v>0</v>
      </c>
      <c r="E118" s="298">
        <v>0</v>
      </c>
      <c r="F118" s="298">
        <v>0</v>
      </c>
      <c r="G118" s="298">
        <v>0</v>
      </c>
      <c r="H118" s="298">
        <v>0</v>
      </c>
      <c r="I118" s="298">
        <v>0</v>
      </c>
      <c r="J118" s="298">
        <v>0</v>
      </c>
      <c r="K118" s="298">
        <v>0</v>
      </c>
      <c r="L118" s="194"/>
      <c r="M118" s="239" t="s">
        <v>10</v>
      </c>
    </row>
    <row r="119" spans="1:13" ht="15" customHeight="1">
      <c r="A119" s="563"/>
      <c r="B119" s="566"/>
      <c r="C119" s="256" t="s">
        <v>1006</v>
      </c>
      <c r="D119" s="286">
        <v>109</v>
      </c>
      <c r="E119" s="286">
        <v>86</v>
      </c>
      <c r="F119" s="286">
        <v>96</v>
      </c>
      <c r="G119" s="286">
        <v>84</v>
      </c>
      <c r="H119" s="286">
        <v>78</v>
      </c>
      <c r="I119" s="286">
        <v>75</v>
      </c>
      <c r="J119" s="286">
        <v>68</v>
      </c>
      <c r="K119" s="286">
        <v>71</v>
      </c>
      <c r="L119" s="194"/>
      <c r="M119" s="697" t="s">
        <v>1052</v>
      </c>
    </row>
    <row r="120" spans="1:13" ht="15" customHeight="1">
      <c r="A120" s="563"/>
      <c r="B120" s="566"/>
      <c r="C120" s="256" t="s">
        <v>432</v>
      </c>
      <c r="D120" s="286">
        <v>69</v>
      </c>
      <c r="E120" s="287">
        <v>72</v>
      </c>
      <c r="F120" s="288">
        <v>68</v>
      </c>
      <c r="G120" s="286">
        <v>76</v>
      </c>
      <c r="H120" s="286">
        <v>76</v>
      </c>
      <c r="I120" s="286">
        <v>76</v>
      </c>
      <c r="J120" s="286">
        <v>71</v>
      </c>
      <c r="K120" s="286">
        <v>63</v>
      </c>
      <c r="L120" s="194"/>
      <c r="M120" s="764"/>
    </row>
    <row r="121" spans="1:13" ht="15" customHeight="1">
      <c r="A121" s="563"/>
      <c r="B121" s="566"/>
      <c r="C121" s="256" t="s">
        <v>433</v>
      </c>
      <c r="D121" s="286">
        <v>88</v>
      </c>
      <c r="E121" s="286">
        <v>71</v>
      </c>
      <c r="F121" s="286">
        <v>81</v>
      </c>
      <c r="G121" s="286">
        <v>68</v>
      </c>
      <c r="H121" s="286">
        <v>69</v>
      </c>
      <c r="I121" s="286">
        <v>70</v>
      </c>
      <c r="J121" s="286">
        <v>74</v>
      </c>
      <c r="K121" s="286">
        <v>77</v>
      </c>
      <c r="L121" s="194"/>
      <c r="M121" s="764"/>
    </row>
    <row r="122" spans="1:13" ht="15" customHeight="1">
      <c r="A122" s="563"/>
      <c r="B122" s="566"/>
      <c r="C122" s="256" t="s">
        <v>434</v>
      </c>
      <c r="D122" s="286">
        <v>68</v>
      </c>
      <c r="E122" s="286">
        <v>85</v>
      </c>
      <c r="F122" s="286">
        <v>84</v>
      </c>
      <c r="G122" s="286">
        <v>86</v>
      </c>
      <c r="H122" s="286">
        <v>75</v>
      </c>
      <c r="I122" s="286">
        <v>81</v>
      </c>
      <c r="J122" s="286">
        <v>71</v>
      </c>
      <c r="K122" s="286">
        <v>72</v>
      </c>
      <c r="L122" s="194"/>
      <c r="M122" s="764"/>
    </row>
    <row r="123" spans="1:13" ht="15" customHeight="1">
      <c r="A123" s="563"/>
      <c r="B123" s="566" t="s">
        <v>987</v>
      </c>
      <c r="C123" s="256" t="s">
        <v>1005</v>
      </c>
      <c r="D123" s="298">
        <v>0</v>
      </c>
      <c r="E123" s="298">
        <v>0</v>
      </c>
      <c r="F123" s="298">
        <v>0</v>
      </c>
      <c r="G123" s="298">
        <v>0</v>
      </c>
      <c r="H123" s="298">
        <v>0</v>
      </c>
      <c r="I123" s="298">
        <v>0</v>
      </c>
      <c r="J123" s="298">
        <v>0</v>
      </c>
      <c r="K123" s="298">
        <v>0</v>
      </c>
      <c r="L123" s="194"/>
      <c r="M123" s="239" t="s">
        <v>10</v>
      </c>
    </row>
    <row r="124" spans="1:13" ht="15" customHeight="1">
      <c r="A124" s="563"/>
      <c r="B124" s="566"/>
      <c r="C124" s="256" t="s">
        <v>1006</v>
      </c>
      <c r="D124" s="72">
        <v>136</v>
      </c>
      <c r="E124" s="72">
        <v>108</v>
      </c>
      <c r="F124" s="72">
        <v>122</v>
      </c>
      <c r="G124" s="72">
        <v>114</v>
      </c>
      <c r="H124" s="72">
        <v>109</v>
      </c>
      <c r="I124" s="72">
        <v>112</v>
      </c>
      <c r="J124" s="72">
        <v>111</v>
      </c>
      <c r="K124" s="72">
        <v>111</v>
      </c>
      <c r="L124" s="194"/>
      <c r="M124" s="676" t="s">
        <v>535</v>
      </c>
    </row>
    <row r="125" spans="1:13" ht="15" customHeight="1">
      <c r="A125" s="563"/>
      <c r="B125" s="566"/>
      <c r="C125" s="256" t="s">
        <v>432</v>
      </c>
      <c r="D125" s="72">
        <v>105</v>
      </c>
      <c r="E125" s="72">
        <v>101</v>
      </c>
      <c r="F125" s="72">
        <v>88</v>
      </c>
      <c r="G125" s="72">
        <v>90</v>
      </c>
      <c r="H125" s="72">
        <v>90</v>
      </c>
      <c r="I125" s="72">
        <v>93</v>
      </c>
      <c r="J125" s="72">
        <v>89</v>
      </c>
      <c r="K125" s="72">
        <v>83</v>
      </c>
      <c r="L125" s="194"/>
      <c r="M125" s="677"/>
    </row>
    <row r="126" spans="1:13" ht="15" customHeight="1">
      <c r="A126" s="563"/>
      <c r="B126" s="566"/>
      <c r="C126" s="256" t="s">
        <v>433</v>
      </c>
      <c r="D126" s="72">
        <v>102</v>
      </c>
      <c r="E126" s="72">
        <v>86</v>
      </c>
      <c r="F126" s="72">
        <v>102</v>
      </c>
      <c r="G126" s="72">
        <v>97</v>
      </c>
      <c r="H126" s="72">
        <v>91</v>
      </c>
      <c r="I126" s="72">
        <v>85</v>
      </c>
      <c r="J126" s="72">
        <v>87</v>
      </c>
      <c r="K126" s="72">
        <v>92</v>
      </c>
      <c r="L126" s="194"/>
      <c r="M126" s="677"/>
    </row>
    <row r="127" spans="1:13" ht="15" customHeight="1">
      <c r="A127" s="563"/>
      <c r="B127" s="566"/>
      <c r="C127" s="256" t="s">
        <v>434</v>
      </c>
      <c r="D127" s="72">
        <v>109</v>
      </c>
      <c r="E127" s="72">
        <v>122</v>
      </c>
      <c r="F127" s="72">
        <v>114</v>
      </c>
      <c r="G127" s="72">
        <v>119</v>
      </c>
      <c r="H127" s="72">
        <v>96</v>
      </c>
      <c r="I127" s="72">
        <v>104</v>
      </c>
      <c r="J127" s="72">
        <v>97</v>
      </c>
      <c r="K127" s="72">
        <v>98</v>
      </c>
      <c r="L127" s="194"/>
      <c r="M127" s="677"/>
    </row>
    <row r="128" spans="1:13" ht="43.5" customHeight="1" thickBot="1">
      <c r="A128" s="564"/>
      <c r="B128" s="264" t="s">
        <v>985</v>
      </c>
      <c r="C128" s="258" t="s">
        <v>1007</v>
      </c>
      <c r="D128" s="242">
        <f>SUM(D118:D122)/SUM(D123:D127)</f>
        <v>0.73893805309734517</v>
      </c>
      <c r="E128" s="242">
        <f t="shared" ref="E128:K128" si="7">SUM(E118:E122)/SUM(E123:E127)</f>
        <v>0.75299760191846521</v>
      </c>
      <c r="F128" s="242">
        <f t="shared" si="7"/>
        <v>0.77230046948356812</v>
      </c>
      <c r="G128" s="242">
        <f t="shared" si="7"/>
        <v>0.74761904761904763</v>
      </c>
      <c r="H128" s="242">
        <f t="shared" si="7"/>
        <v>0.772020725388601</v>
      </c>
      <c r="I128" s="242">
        <f t="shared" si="7"/>
        <v>0.76649746192893398</v>
      </c>
      <c r="J128" s="242">
        <f t="shared" si="7"/>
        <v>0.73958333333333337</v>
      </c>
      <c r="K128" s="242">
        <f t="shared" si="7"/>
        <v>0.73697916666666663</v>
      </c>
      <c r="L128" s="200"/>
      <c r="M128" s="678"/>
    </row>
    <row r="129" spans="1:13" ht="24" customHeight="1">
      <c r="A129" s="572" t="s">
        <v>48</v>
      </c>
      <c r="B129" s="234" t="s">
        <v>560</v>
      </c>
      <c r="C129" s="23" t="s">
        <v>1008</v>
      </c>
      <c r="D129" s="466"/>
      <c r="E129" s="466"/>
      <c r="F129" s="466"/>
      <c r="G129" s="466"/>
      <c r="H129" s="470">
        <v>0.47</v>
      </c>
      <c r="I129" s="470">
        <v>0.51</v>
      </c>
      <c r="J129" s="470">
        <v>0.5</v>
      </c>
      <c r="K129" s="470">
        <v>0.55000000000000004</v>
      </c>
      <c r="L129" s="299"/>
      <c r="M129" s="702" t="s">
        <v>10</v>
      </c>
    </row>
    <row r="130" spans="1:13" ht="112.5" customHeight="1" thickBot="1">
      <c r="A130" s="557"/>
      <c r="B130" s="567" t="s">
        <v>559</v>
      </c>
      <c r="C130" s="567"/>
      <c r="D130" s="609" t="s">
        <v>1174</v>
      </c>
      <c r="E130" s="609"/>
      <c r="F130" s="609"/>
      <c r="G130" s="609"/>
      <c r="H130" s="609"/>
      <c r="I130" s="296" t="b">
        <v>1</v>
      </c>
      <c r="J130" s="296" t="b">
        <v>0</v>
      </c>
      <c r="K130" s="296" t="b">
        <v>0</v>
      </c>
      <c r="L130" s="296" t="b">
        <v>0</v>
      </c>
      <c r="M130" s="614"/>
    </row>
    <row r="131" spans="1:13" ht="14.25" customHeight="1">
      <c r="A131" s="544" t="s">
        <v>49</v>
      </c>
      <c r="B131" s="546" t="s">
        <v>20</v>
      </c>
      <c r="C131" s="546"/>
      <c r="D131" s="255">
        <v>2008</v>
      </c>
      <c r="E131" s="255">
        <v>2009</v>
      </c>
      <c r="F131" s="255">
        <v>2010</v>
      </c>
      <c r="G131" s="255">
        <v>2011</v>
      </c>
      <c r="H131" s="255">
        <v>2012</v>
      </c>
      <c r="I131" s="255">
        <v>2013</v>
      </c>
      <c r="J131" s="255">
        <v>2014</v>
      </c>
      <c r="K131" s="255">
        <v>2015</v>
      </c>
      <c r="L131" s="255" t="s">
        <v>591</v>
      </c>
      <c r="M131" s="638" t="s">
        <v>1052</v>
      </c>
    </row>
    <row r="132" spans="1:13" ht="13.5" customHeight="1">
      <c r="A132" s="556"/>
      <c r="B132" s="566" t="s">
        <v>467</v>
      </c>
      <c r="C132" s="256" t="s">
        <v>1009</v>
      </c>
      <c r="D132" s="88">
        <v>34</v>
      </c>
      <c r="E132" s="88">
        <v>45</v>
      </c>
      <c r="F132" s="88">
        <v>39</v>
      </c>
      <c r="G132" s="88">
        <v>32</v>
      </c>
      <c r="H132" s="88">
        <v>26</v>
      </c>
      <c r="I132" s="88">
        <v>27</v>
      </c>
      <c r="J132" s="88">
        <v>32</v>
      </c>
      <c r="K132" s="88">
        <v>31</v>
      </c>
      <c r="L132" s="188"/>
      <c r="M132" s="719"/>
    </row>
    <row r="133" spans="1:13" ht="30" customHeight="1">
      <c r="A133" s="556"/>
      <c r="B133" s="566"/>
      <c r="C133" s="256" t="s">
        <v>1053</v>
      </c>
      <c r="D133" s="88">
        <v>70</v>
      </c>
      <c r="E133" s="88">
        <v>56</v>
      </c>
      <c r="F133" s="88">
        <v>50</v>
      </c>
      <c r="G133" s="88">
        <v>46</v>
      </c>
      <c r="H133" s="88">
        <v>57</v>
      </c>
      <c r="I133" s="88">
        <v>45</v>
      </c>
      <c r="J133" s="88">
        <v>48</v>
      </c>
      <c r="K133" s="88">
        <v>39</v>
      </c>
      <c r="L133" s="188"/>
      <c r="M133" s="719"/>
    </row>
    <row r="134" spans="1:13" ht="12.75" customHeight="1">
      <c r="A134" s="556"/>
      <c r="B134" s="566"/>
      <c r="C134" s="256" t="s">
        <v>1010</v>
      </c>
      <c r="D134" s="269">
        <f>D132/(D132+D133)</f>
        <v>0.32692307692307693</v>
      </c>
      <c r="E134" s="269">
        <f t="shared" ref="E134:K134" si="8">E132/(E132+E133)</f>
        <v>0.44554455445544555</v>
      </c>
      <c r="F134" s="269">
        <f t="shared" si="8"/>
        <v>0.43820224719101125</v>
      </c>
      <c r="G134" s="269">
        <f t="shared" si="8"/>
        <v>0.41025641025641024</v>
      </c>
      <c r="H134" s="269">
        <f t="shared" si="8"/>
        <v>0.31325301204819278</v>
      </c>
      <c r="I134" s="269">
        <f t="shared" si="8"/>
        <v>0.375</v>
      </c>
      <c r="J134" s="269">
        <f t="shared" si="8"/>
        <v>0.4</v>
      </c>
      <c r="K134" s="269">
        <f t="shared" si="8"/>
        <v>0.44285714285714284</v>
      </c>
      <c r="L134" s="195"/>
      <c r="M134" s="719"/>
    </row>
    <row r="135" spans="1:13" ht="12.75" customHeight="1">
      <c r="A135" s="556"/>
      <c r="B135" s="566"/>
      <c r="C135" s="256" t="s">
        <v>1011</v>
      </c>
      <c r="D135" s="269">
        <f t="shared" ref="D135:K135" si="9">D133/(D133+D132)</f>
        <v>0.67307692307692313</v>
      </c>
      <c r="E135" s="269">
        <f t="shared" si="9"/>
        <v>0.5544554455445545</v>
      </c>
      <c r="F135" s="269">
        <f t="shared" si="9"/>
        <v>0.5617977528089888</v>
      </c>
      <c r="G135" s="269">
        <f t="shared" si="9"/>
        <v>0.58974358974358976</v>
      </c>
      <c r="H135" s="269">
        <f t="shared" si="9"/>
        <v>0.68674698795180722</v>
      </c>
      <c r="I135" s="269">
        <f t="shared" si="9"/>
        <v>0.625</v>
      </c>
      <c r="J135" s="269">
        <f t="shared" si="9"/>
        <v>0.6</v>
      </c>
      <c r="K135" s="269">
        <f t="shared" si="9"/>
        <v>0.55714285714285716</v>
      </c>
      <c r="L135" s="195"/>
      <c r="M135" s="702"/>
    </row>
    <row r="136" spans="1:13" ht="79.5" customHeight="1" thickBot="1">
      <c r="A136" s="545"/>
      <c r="B136" s="550" t="s">
        <v>892</v>
      </c>
      <c r="C136" s="550"/>
      <c r="D136" s="659" t="s">
        <v>1175</v>
      </c>
      <c r="E136" s="659"/>
      <c r="F136" s="659"/>
      <c r="G136" s="659"/>
      <c r="H136" s="659"/>
      <c r="I136" s="300" t="b">
        <v>1</v>
      </c>
      <c r="J136" s="300" t="b">
        <v>0</v>
      </c>
      <c r="K136" s="300" t="b">
        <v>0</v>
      </c>
      <c r="L136" s="297" t="b">
        <v>0</v>
      </c>
      <c r="M136" s="244" t="s">
        <v>10</v>
      </c>
    </row>
    <row r="137" spans="1:13" ht="13.5" customHeight="1">
      <c r="A137" s="544" t="s">
        <v>369</v>
      </c>
      <c r="B137" s="546" t="s">
        <v>404</v>
      </c>
      <c r="C137" s="546"/>
      <c r="D137" s="40">
        <v>2008</v>
      </c>
      <c r="E137" s="40">
        <v>2009</v>
      </c>
      <c r="F137" s="40">
        <v>2010</v>
      </c>
      <c r="G137" s="40">
        <v>2011</v>
      </c>
      <c r="H137" s="40">
        <v>2012</v>
      </c>
      <c r="I137" s="40">
        <v>2013</v>
      </c>
      <c r="J137" s="40">
        <v>2014</v>
      </c>
      <c r="K137" s="40">
        <v>2015</v>
      </c>
      <c r="L137" s="40" t="s">
        <v>591</v>
      </c>
      <c r="M137" s="638" t="s">
        <v>1052</v>
      </c>
    </row>
    <row r="138" spans="1:13" ht="27" customHeight="1">
      <c r="A138" s="556"/>
      <c r="B138" s="566" t="s">
        <v>1060</v>
      </c>
      <c r="C138" s="38" t="s">
        <v>1054</v>
      </c>
      <c r="D138" s="247">
        <v>213</v>
      </c>
      <c r="E138" s="247">
        <v>213</v>
      </c>
      <c r="F138" s="247">
        <v>228</v>
      </c>
      <c r="G138" s="247">
        <v>242</v>
      </c>
      <c r="H138" s="247">
        <v>247</v>
      </c>
      <c r="I138" s="247">
        <v>256</v>
      </c>
      <c r="J138" s="247">
        <v>247</v>
      </c>
      <c r="K138" s="247">
        <v>239</v>
      </c>
      <c r="L138" s="196"/>
      <c r="M138" s="719"/>
    </row>
    <row r="139" spans="1:13" ht="20.25" customHeight="1">
      <c r="A139" s="556"/>
      <c r="B139" s="566"/>
      <c r="C139" s="38" t="s">
        <v>1013</v>
      </c>
      <c r="D139" s="88">
        <v>49</v>
      </c>
      <c r="E139" s="88">
        <v>70</v>
      </c>
      <c r="F139" s="247">
        <v>102</v>
      </c>
      <c r="G139" s="247">
        <v>129</v>
      </c>
      <c r="H139" s="247">
        <v>150</v>
      </c>
      <c r="I139" s="247">
        <v>180</v>
      </c>
      <c r="J139" s="247">
        <v>196</v>
      </c>
      <c r="K139" s="247">
        <v>210</v>
      </c>
      <c r="L139" s="196"/>
      <c r="M139" s="719"/>
    </row>
    <row r="140" spans="1:13" ht="39.75" customHeight="1">
      <c r="A140" s="556"/>
      <c r="B140" s="566"/>
      <c r="C140" s="38" t="s">
        <v>1014</v>
      </c>
      <c r="D140" s="247">
        <v>151</v>
      </c>
      <c r="E140" s="247">
        <v>131</v>
      </c>
      <c r="F140" s="247">
        <v>114</v>
      </c>
      <c r="G140" s="247">
        <v>101</v>
      </c>
      <c r="H140" s="247">
        <v>86</v>
      </c>
      <c r="I140" s="88">
        <v>66</v>
      </c>
      <c r="J140" s="88">
        <v>43</v>
      </c>
      <c r="K140" s="88">
        <v>20</v>
      </c>
      <c r="L140" s="196"/>
      <c r="M140" s="719"/>
    </row>
    <row r="141" spans="1:13" ht="24.75" customHeight="1">
      <c r="A141" s="556"/>
      <c r="B141" s="566"/>
      <c r="C141" s="85" t="s">
        <v>1015</v>
      </c>
      <c r="D141" s="248">
        <f>(D138-D139-D140)/D138</f>
        <v>6.1032863849765258E-2</v>
      </c>
      <c r="E141" s="248">
        <f t="shared" ref="E141:K141" si="10">(E138-E139-E140)/E138</f>
        <v>5.6338028169014086E-2</v>
      </c>
      <c r="F141" s="248">
        <f t="shared" si="10"/>
        <v>5.2631578947368418E-2</v>
      </c>
      <c r="G141" s="248">
        <f t="shared" si="10"/>
        <v>4.9586776859504134E-2</v>
      </c>
      <c r="H141" s="248">
        <f t="shared" si="10"/>
        <v>4.4534412955465584E-2</v>
      </c>
      <c r="I141" s="248">
        <f t="shared" si="10"/>
        <v>3.90625E-2</v>
      </c>
      <c r="J141" s="248">
        <f t="shared" si="10"/>
        <v>3.2388663967611336E-2</v>
      </c>
      <c r="K141" s="248">
        <f t="shared" si="10"/>
        <v>3.7656903765690378E-2</v>
      </c>
      <c r="L141" s="191"/>
      <c r="M141" s="702"/>
    </row>
    <row r="142" spans="1:13" ht="275.25" customHeight="1" thickBot="1">
      <c r="A142" s="545"/>
      <c r="B142" s="550" t="s">
        <v>455</v>
      </c>
      <c r="C142" s="550"/>
      <c r="D142" s="656" t="s">
        <v>1134</v>
      </c>
      <c r="E142" s="657"/>
      <c r="F142" s="657"/>
      <c r="G142" s="657"/>
      <c r="H142" s="658"/>
      <c r="I142" s="297" t="b">
        <v>1</v>
      </c>
      <c r="J142" s="297" t="b">
        <v>0</v>
      </c>
      <c r="K142" s="297" t="b">
        <v>0</v>
      </c>
      <c r="L142" s="297" t="b">
        <v>0</v>
      </c>
      <c r="M142" s="153" t="s">
        <v>10</v>
      </c>
    </row>
    <row r="143" spans="1:13" ht="18.75" customHeight="1">
      <c r="A143" s="544" t="s">
        <v>370</v>
      </c>
      <c r="B143" s="546" t="s">
        <v>496</v>
      </c>
      <c r="C143" s="546"/>
      <c r="D143" s="301">
        <v>2008</v>
      </c>
      <c r="E143" s="301">
        <v>2009</v>
      </c>
      <c r="F143" s="301">
        <v>2010</v>
      </c>
      <c r="G143" s="301">
        <v>2011</v>
      </c>
      <c r="H143" s="301">
        <v>2012</v>
      </c>
      <c r="I143" s="301">
        <v>2013</v>
      </c>
      <c r="J143" s="301">
        <v>2014</v>
      </c>
      <c r="K143" s="301">
        <v>2015</v>
      </c>
      <c r="L143" s="301" t="s">
        <v>591</v>
      </c>
      <c r="M143" s="679" t="s">
        <v>1052</v>
      </c>
    </row>
    <row r="144" spans="1:13" ht="39" customHeight="1">
      <c r="A144" s="556"/>
      <c r="B144" s="634" t="s">
        <v>561</v>
      </c>
      <c r="C144" s="256" t="s">
        <v>1016</v>
      </c>
      <c r="D144" s="250">
        <v>0</v>
      </c>
      <c r="E144" s="250">
        <v>0</v>
      </c>
      <c r="F144" s="250">
        <v>0</v>
      </c>
      <c r="G144" s="250">
        <v>0</v>
      </c>
      <c r="H144" s="250">
        <v>0</v>
      </c>
      <c r="I144" s="250">
        <v>0</v>
      </c>
      <c r="J144" s="250">
        <v>14</v>
      </c>
      <c r="K144" s="250">
        <v>7</v>
      </c>
      <c r="L144" s="197"/>
      <c r="M144" s="680"/>
    </row>
    <row r="145" spans="1:13" ht="39" customHeight="1">
      <c r="A145" s="556"/>
      <c r="B145" s="634"/>
      <c r="C145" s="256" t="s">
        <v>1085</v>
      </c>
      <c r="D145" s="250">
        <v>32</v>
      </c>
      <c r="E145" s="250">
        <v>23</v>
      </c>
      <c r="F145" s="250">
        <v>59</v>
      </c>
      <c r="G145" s="250">
        <v>64</v>
      </c>
      <c r="H145" s="250">
        <v>56</v>
      </c>
      <c r="I145" s="250">
        <v>60</v>
      </c>
      <c r="J145" s="250">
        <v>49</v>
      </c>
      <c r="K145" s="250">
        <v>54</v>
      </c>
      <c r="L145" s="197"/>
      <c r="M145" s="763"/>
    </row>
    <row r="146" spans="1:13" ht="45" customHeight="1">
      <c r="A146" s="556"/>
      <c r="B146" s="566" t="s">
        <v>497</v>
      </c>
      <c r="C146" s="566"/>
      <c r="D146" s="527" t="s">
        <v>1136</v>
      </c>
      <c r="E146" s="641"/>
      <c r="F146" s="641"/>
      <c r="G146" s="641"/>
      <c r="H146" s="528"/>
      <c r="I146" s="296" t="b">
        <v>1</v>
      </c>
      <c r="J146" s="296" t="b">
        <v>0</v>
      </c>
      <c r="K146" s="296" t="b">
        <v>0</v>
      </c>
      <c r="L146" s="296" t="b">
        <v>0</v>
      </c>
      <c r="M146" s="687" t="s">
        <v>10</v>
      </c>
    </row>
    <row r="147" spans="1:13" ht="276.75" customHeight="1" thickBot="1">
      <c r="A147" s="545"/>
      <c r="B147" s="550" t="s">
        <v>562</v>
      </c>
      <c r="C147" s="550"/>
      <c r="D147" s="656" t="s">
        <v>1137</v>
      </c>
      <c r="E147" s="657"/>
      <c r="F147" s="657"/>
      <c r="G147" s="657"/>
      <c r="H147" s="658"/>
      <c r="I147" s="297" t="b">
        <v>1</v>
      </c>
      <c r="J147" s="297" t="b">
        <v>0</v>
      </c>
      <c r="K147" s="297" t="b">
        <v>0</v>
      </c>
      <c r="L147" s="297" t="b">
        <v>0</v>
      </c>
      <c r="M147" s="681"/>
    </row>
    <row r="148" spans="1:13" ht="13.5" customHeight="1">
      <c r="A148" s="544" t="s">
        <v>371</v>
      </c>
      <c r="B148" s="546" t="s">
        <v>1086</v>
      </c>
      <c r="C148" s="546"/>
      <c r="D148" s="40">
        <v>2008</v>
      </c>
      <c r="E148" s="40">
        <v>2009</v>
      </c>
      <c r="F148" s="40">
        <v>2010</v>
      </c>
      <c r="G148" s="40">
        <v>2011</v>
      </c>
      <c r="H148" s="40">
        <v>2012</v>
      </c>
      <c r="I148" s="40">
        <v>2013</v>
      </c>
      <c r="J148" s="40">
        <v>2014</v>
      </c>
      <c r="K148" s="40">
        <v>2015</v>
      </c>
      <c r="L148" s="40" t="s">
        <v>591</v>
      </c>
      <c r="M148" s="547" t="s">
        <v>10</v>
      </c>
    </row>
    <row r="149" spans="1:13" ht="56.25">
      <c r="A149" s="556"/>
      <c r="B149" s="317" t="s">
        <v>1087</v>
      </c>
      <c r="C149" s="256" t="s">
        <v>1088</v>
      </c>
      <c r="D149" s="302">
        <v>0</v>
      </c>
      <c r="E149" s="302">
        <v>0</v>
      </c>
      <c r="F149" s="302">
        <v>0</v>
      </c>
      <c r="G149" s="302">
        <v>0</v>
      </c>
      <c r="H149" s="302">
        <v>0</v>
      </c>
      <c r="I149" s="302">
        <v>0</v>
      </c>
      <c r="J149" s="302">
        <v>0</v>
      </c>
      <c r="K149" s="302">
        <v>0</v>
      </c>
      <c r="L149" s="198"/>
      <c r="M149" s="613"/>
    </row>
    <row r="150" spans="1:13" ht="56.25" customHeight="1" thickBot="1">
      <c r="A150" s="545"/>
      <c r="B150" s="550" t="s">
        <v>1089</v>
      </c>
      <c r="C150" s="550"/>
      <c r="D150" s="656" t="s">
        <v>1105</v>
      </c>
      <c r="E150" s="657"/>
      <c r="F150" s="657"/>
      <c r="G150" s="657"/>
      <c r="H150" s="658"/>
      <c r="I150" s="296" t="b">
        <v>1</v>
      </c>
      <c r="J150" s="296" t="b">
        <v>0</v>
      </c>
      <c r="K150" s="296" t="b">
        <v>0</v>
      </c>
      <c r="L150" s="296" t="b">
        <v>0</v>
      </c>
      <c r="M150" s="548"/>
    </row>
    <row r="151" spans="1:13" s="22" customFormat="1" ht="22.5" customHeight="1">
      <c r="A151" s="537" t="s">
        <v>900</v>
      </c>
      <c r="B151" s="538"/>
      <c r="C151" s="539"/>
      <c r="D151" s="672" t="s">
        <v>749</v>
      </c>
      <c r="E151" s="673"/>
      <c r="F151" s="673"/>
      <c r="G151" s="673"/>
      <c r="H151" s="674"/>
      <c r="I151" s="551">
        <f>'7 LPP raport_hinnangud'!D24</f>
        <v>4</v>
      </c>
      <c r="J151" s="552"/>
      <c r="K151" s="552"/>
      <c r="L151" s="553"/>
      <c r="M151" s="679" t="s">
        <v>10</v>
      </c>
    </row>
    <row r="152" spans="1:13" s="22" customFormat="1" ht="22.5" customHeight="1">
      <c r="A152" s="619" t="str">
        <f>$A$70</f>
        <v>Lisada alaeesmärgi koondhinnangu täpsustus, selgitus või muu kommentaar. 
Samuti tooge välja (kuni) 3 tugevust ja nõrkust, mis võtavad alaeesmärgi vastused kokku.</v>
      </c>
      <c r="B152" s="620"/>
      <c r="C152" s="534" t="str">
        <f>C70</f>
        <v>Kokkuvõttev hinnang (sh koondhinnangu täpsustus, selgitus või muu kommentaar)</v>
      </c>
      <c r="D152" s="535" t="str">
        <f>$C$70</f>
        <v>Kokkuvõttev hinnang (sh koondhinnangu täpsustus, selgitus või muu kommentaar)</v>
      </c>
      <c r="E152" s="535"/>
      <c r="F152" s="536"/>
      <c r="G152" s="534" t="str">
        <f>$G$70</f>
        <v>Tugevused</v>
      </c>
      <c r="H152" s="535"/>
      <c r="I152" s="536"/>
      <c r="J152" s="534" t="str">
        <f>$J$70</f>
        <v>Nõrkused</v>
      </c>
      <c r="K152" s="535"/>
      <c r="L152" s="536"/>
      <c r="M152" s="680"/>
    </row>
    <row r="153" spans="1:13" ht="94.5" customHeight="1" thickBot="1">
      <c r="A153" s="621"/>
      <c r="B153" s="622"/>
      <c r="C153" s="675" t="s">
        <v>1176</v>
      </c>
      <c r="D153" s="604"/>
      <c r="E153" s="604"/>
      <c r="F153" s="605"/>
      <c r="G153" s="635" t="s">
        <v>1177</v>
      </c>
      <c r="H153" s="636"/>
      <c r="I153" s="637"/>
      <c r="J153" s="635" t="s">
        <v>1122</v>
      </c>
      <c r="K153" s="636"/>
      <c r="L153" s="637"/>
      <c r="M153" s="681"/>
    </row>
    <row r="154" spans="1:13" ht="15.75" thickBot="1">
      <c r="A154" s="647" t="s">
        <v>921</v>
      </c>
      <c r="B154" s="648"/>
      <c r="C154" s="648"/>
      <c r="D154" s="648"/>
      <c r="E154" s="648"/>
      <c r="F154" s="648"/>
      <c r="G154" s="648"/>
      <c r="H154" s="648"/>
      <c r="I154" s="648"/>
      <c r="J154" s="648"/>
      <c r="K154" s="648"/>
      <c r="L154" s="648"/>
      <c r="M154" s="649"/>
    </row>
    <row r="155" spans="1:13" ht="15.75" customHeight="1">
      <c r="A155" s="544" t="s">
        <v>50</v>
      </c>
      <c r="B155" s="546" t="s">
        <v>670</v>
      </c>
      <c r="C155" s="546"/>
      <c r="D155" s="660" t="s">
        <v>1092</v>
      </c>
      <c r="E155" s="661"/>
      <c r="F155" s="661"/>
      <c r="G155" s="661"/>
      <c r="H155" s="662"/>
      <c r="I155" s="578" t="b">
        <v>1</v>
      </c>
      <c r="J155" s="529" t="b">
        <v>0</v>
      </c>
      <c r="K155" s="529" t="b">
        <v>0</v>
      </c>
      <c r="L155" s="529" t="b">
        <v>0</v>
      </c>
      <c r="M155" s="638" t="s">
        <v>494</v>
      </c>
    </row>
    <row r="156" spans="1:13" ht="276.75" customHeight="1" thickBot="1">
      <c r="A156" s="545"/>
      <c r="B156" s="550" t="s">
        <v>671</v>
      </c>
      <c r="C156" s="550"/>
      <c r="D156" s="663"/>
      <c r="E156" s="664"/>
      <c r="F156" s="664"/>
      <c r="G156" s="664"/>
      <c r="H156" s="665"/>
      <c r="I156" s="630"/>
      <c r="J156" s="530"/>
      <c r="K156" s="530"/>
      <c r="L156" s="530"/>
      <c r="M156" s="643"/>
    </row>
    <row r="157" spans="1:13" ht="15.75" customHeight="1">
      <c r="A157" s="544" t="s">
        <v>51</v>
      </c>
      <c r="B157" s="546" t="s">
        <v>672</v>
      </c>
      <c r="C157" s="546"/>
      <c r="D157" s="40">
        <v>2008</v>
      </c>
      <c r="E157" s="40">
        <v>2009</v>
      </c>
      <c r="F157" s="40">
        <v>2010</v>
      </c>
      <c r="G157" s="40">
        <v>2011</v>
      </c>
      <c r="H157" s="40">
        <v>2012</v>
      </c>
      <c r="I157" s="40">
        <v>2013</v>
      </c>
      <c r="J157" s="40">
        <v>2014</v>
      </c>
      <c r="K157" s="40">
        <v>2015</v>
      </c>
      <c r="L157" s="40" t="s">
        <v>591</v>
      </c>
      <c r="M157" s="523" t="s">
        <v>10</v>
      </c>
    </row>
    <row r="158" spans="1:13" ht="42.75" customHeight="1" thickBot="1">
      <c r="A158" s="545"/>
      <c r="B158" s="146" t="s">
        <v>673</v>
      </c>
      <c r="C158" s="39" t="s">
        <v>1017</v>
      </c>
      <c r="D158" s="303"/>
      <c r="E158" s="303"/>
      <c r="F158" s="303"/>
      <c r="G158" s="303"/>
      <c r="H158" s="303">
        <v>0.52</v>
      </c>
      <c r="I158" s="303">
        <v>0.6</v>
      </c>
      <c r="J158" s="303">
        <v>0.56999999999999995</v>
      </c>
      <c r="K158" s="303">
        <v>0.63</v>
      </c>
      <c r="L158" s="199"/>
      <c r="M158" s="525"/>
    </row>
    <row r="159" spans="1:13" ht="15.75" customHeight="1">
      <c r="A159" s="708" t="s">
        <v>678</v>
      </c>
      <c r="B159" s="96" t="s">
        <v>677</v>
      </c>
      <c r="C159" s="60"/>
      <c r="D159" s="40">
        <v>2008</v>
      </c>
      <c r="E159" s="40">
        <v>2009</v>
      </c>
      <c r="F159" s="40">
        <v>2010</v>
      </c>
      <c r="G159" s="40">
        <v>2011</v>
      </c>
      <c r="H159" s="40">
        <v>2012</v>
      </c>
      <c r="I159" s="40">
        <v>2013</v>
      </c>
      <c r="J159" s="40">
        <v>2014</v>
      </c>
      <c r="K159" s="40">
        <v>2015</v>
      </c>
      <c r="L159" s="40" t="s">
        <v>591</v>
      </c>
      <c r="M159" s="638" t="s">
        <v>535</v>
      </c>
    </row>
    <row r="160" spans="1:13" ht="34.5" customHeight="1">
      <c r="A160" s="709"/>
      <c r="B160" s="95" t="s">
        <v>703</v>
      </c>
      <c r="C160" s="259" t="s">
        <v>1055</v>
      </c>
      <c r="D160" s="84">
        <v>1</v>
      </c>
      <c r="E160" s="84">
        <v>1</v>
      </c>
      <c r="F160" s="84">
        <v>2</v>
      </c>
      <c r="G160" s="84">
        <v>2</v>
      </c>
      <c r="H160" s="84">
        <v>2</v>
      </c>
      <c r="I160" s="84">
        <v>2</v>
      </c>
      <c r="J160" s="84">
        <v>1</v>
      </c>
      <c r="K160" s="84">
        <v>1</v>
      </c>
      <c r="L160" s="188"/>
      <c r="M160" s="639"/>
    </row>
    <row r="161" spans="1:13" ht="51.75" customHeight="1">
      <c r="A161" s="709"/>
      <c r="B161" s="58" t="s">
        <v>675</v>
      </c>
      <c r="C161" s="17" t="s">
        <v>1018</v>
      </c>
      <c r="D161" s="194"/>
      <c r="E161" s="194"/>
      <c r="F161" s="194"/>
      <c r="G161" s="194"/>
      <c r="H161" s="84">
        <f>H15/H160</f>
        <v>272.5</v>
      </c>
      <c r="I161" s="84">
        <f>I15/I160</f>
        <v>260.5</v>
      </c>
      <c r="J161" s="84">
        <f>J15/J160</f>
        <v>490</v>
      </c>
      <c r="K161" s="84">
        <f>K15/K160</f>
        <v>460</v>
      </c>
      <c r="L161" s="188"/>
      <c r="M161" s="640"/>
    </row>
    <row r="162" spans="1:13">
      <c r="A162" s="709"/>
      <c r="B162" s="97" t="s">
        <v>704</v>
      </c>
      <c r="C162" s="98" t="s">
        <v>1019</v>
      </c>
      <c r="D162" s="194"/>
      <c r="E162" s="194"/>
      <c r="F162" s="194"/>
      <c r="G162" s="194"/>
      <c r="H162" s="298">
        <v>1</v>
      </c>
      <c r="I162" s="298">
        <v>1</v>
      </c>
      <c r="J162" s="298">
        <v>1</v>
      </c>
      <c r="K162" s="298">
        <v>1</v>
      </c>
      <c r="L162" s="180"/>
      <c r="M162" s="614" t="s">
        <v>10</v>
      </c>
    </row>
    <row r="163" spans="1:13" ht="51.75" customHeight="1" thickBot="1">
      <c r="A163" s="710"/>
      <c r="B163" s="61" t="s">
        <v>676</v>
      </c>
      <c r="C163" s="19" t="s">
        <v>1020</v>
      </c>
      <c r="D163" s="200"/>
      <c r="E163" s="200"/>
      <c r="F163" s="200"/>
      <c r="G163" s="200"/>
      <c r="H163" s="93">
        <f>H15/H162</f>
        <v>545</v>
      </c>
      <c r="I163" s="93">
        <f>I15/I162</f>
        <v>521</v>
      </c>
      <c r="J163" s="93">
        <f>J15/J162</f>
        <v>490</v>
      </c>
      <c r="K163" s="93">
        <f>K15/K162</f>
        <v>460</v>
      </c>
      <c r="L163" s="186"/>
      <c r="M163" s="643"/>
    </row>
    <row r="164" spans="1:13" ht="14.25" customHeight="1">
      <c r="A164" s="708" t="s">
        <v>679</v>
      </c>
      <c r="B164" s="546" t="s">
        <v>435</v>
      </c>
      <c r="C164" s="546"/>
      <c r="D164" s="40">
        <v>2008</v>
      </c>
      <c r="E164" s="40">
        <v>2009</v>
      </c>
      <c r="F164" s="40">
        <v>2010</v>
      </c>
      <c r="G164" s="40">
        <v>2011</v>
      </c>
      <c r="H164" s="40">
        <v>2012</v>
      </c>
      <c r="I164" s="40">
        <v>2013</v>
      </c>
      <c r="J164" s="40">
        <v>2014</v>
      </c>
      <c r="K164" s="40">
        <v>2015</v>
      </c>
      <c r="L164" s="40" t="s">
        <v>591</v>
      </c>
      <c r="M164" s="531" t="s">
        <v>681</v>
      </c>
    </row>
    <row r="165" spans="1:13" ht="14.25" customHeight="1">
      <c r="A165" s="709"/>
      <c r="B165" s="653" t="s">
        <v>564</v>
      </c>
      <c r="C165" s="38" t="s">
        <v>563</v>
      </c>
      <c r="D165" s="194"/>
      <c r="E165" s="194"/>
      <c r="F165" s="194"/>
      <c r="G165" s="194"/>
      <c r="H165" s="298">
        <v>0</v>
      </c>
      <c r="I165" s="298">
        <v>0</v>
      </c>
      <c r="J165" s="298">
        <v>0</v>
      </c>
      <c r="K165" s="298">
        <v>0</v>
      </c>
      <c r="L165" s="188"/>
      <c r="M165" s="532"/>
    </row>
    <row r="166" spans="1:13" ht="22.5">
      <c r="A166" s="709"/>
      <c r="B166" s="654"/>
      <c r="C166" s="17" t="s">
        <v>1021</v>
      </c>
      <c r="D166" s="194"/>
      <c r="E166" s="194"/>
      <c r="F166" s="194"/>
      <c r="G166" s="194"/>
      <c r="H166" s="91">
        <f>H165/H15</f>
        <v>0</v>
      </c>
      <c r="I166" s="91">
        <f>I165/I15</f>
        <v>0</v>
      </c>
      <c r="J166" s="91">
        <f>J165/J15</f>
        <v>0</v>
      </c>
      <c r="K166" s="91">
        <f>K165/K15</f>
        <v>0</v>
      </c>
      <c r="L166" s="188"/>
      <c r="M166" s="533"/>
    </row>
    <row r="167" spans="1:13" ht="15.75" customHeight="1">
      <c r="A167" s="709"/>
      <c r="B167" s="654"/>
      <c r="C167" s="18" t="s">
        <v>696</v>
      </c>
      <c r="D167" s="194"/>
      <c r="E167" s="194"/>
      <c r="F167" s="194"/>
      <c r="G167" s="194"/>
      <c r="H167" s="298">
        <v>0</v>
      </c>
      <c r="I167" s="298">
        <v>0</v>
      </c>
      <c r="J167" s="298">
        <v>0</v>
      </c>
      <c r="K167" s="298">
        <v>0</v>
      </c>
      <c r="L167" s="188"/>
      <c r="M167" s="711" t="s">
        <v>10</v>
      </c>
    </row>
    <row r="168" spans="1:13" ht="27" customHeight="1" thickBot="1">
      <c r="A168" s="710"/>
      <c r="B168" s="655"/>
      <c r="C168" s="19" t="s">
        <v>700</v>
      </c>
      <c r="D168" s="200"/>
      <c r="E168" s="200"/>
      <c r="F168" s="200"/>
      <c r="G168" s="200"/>
      <c r="H168" s="92">
        <f>H167/H15</f>
        <v>0</v>
      </c>
      <c r="I168" s="92">
        <f>I167/I15</f>
        <v>0</v>
      </c>
      <c r="J168" s="92">
        <f>J167/J15</f>
        <v>0</v>
      </c>
      <c r="K168" s="92">
        <f>K167/K15</f>
        <v>0</v>
      </c>
      <c r="L168" s="186"/>
      <c r="M168" s="712"/>
    </row>
    <row r="169" spans="1:13" s="22" customFormat="1" ht="18.75" customHeight="1">
      <c r="A169" s="537" t="s">
        <v>901</v>
      </c>
      <c r="B169" s="538"/>
      <c r="C169" s="539"/>
      <c r="D169" s="672" t="s">
        <v>749</v>
      </c>
      <c r="E169" s="673"/>
      <c r="F169" s="673"/>
      <c r="G169" s="673"/>
      <c r="H169" s="674"/>
      <c r="I169" s="551">
        <f>'7 LPP raport_hinnangud'!D30</f>
        <v>4</v>
      </c>
      <c r="J169" s="552"/>
      <c r="K169" s="552"/>
      <c r="L169" s="553"/>
      <c r="M169" s="679" t="s">
        <v>10</v>
      </c>
    </row>
    <row r="170" spans="1:13" s="22" customFormat="1" ht="25.5" customHeight="1">
      <c r="A170" s="619" t="str">
        <f>$A$70</f>
        <v>Lisada alaeesmärgi koondhinnangu täpsustus, selgitus või muu kommentaar. 
Samuti tooge välja (kuni) 3 tugevust ja nõrkust, mis võtavad alaeesmärgi vastused kokku.</v>
      </c>
      <c r="B170" s="620"/>
      <c r="C170" s="534" t="str">
        <f>C70</f>
        <v>Kokkuvõttev hinnang (sh koondhinnangu täpsustus, selgitus või muu kommentaar)</v>
      </c>
      <c r="D170" s="535" t="str">
        <f>$C$70</f>
        <v>Kokkuvõttev hinnang (sh koondhinnangu täpsustus, selgitus või muu kommentaar)</v>
      </c>
      <c r="E170" s="535"/>
      <c r="F170" s="536"/>
      <c r="G170" s="534" t="str">
        <f>$G$70</f>
        <v>Tugevused</v>
      </c>
      <c r="H170" s="535"/>
      <c r="I170" s="536"/>
      <c r="J170" s="534" t="str">
        <f>$J$70</f>
        <v>Nõrkused</v>
      </c>
      <c r="K170" s="535"/>
      <c r="L170" s="536"/>
      <c r="M170" s="680"/>
    </row>
    <row r="171" spans="1:13" ht="78" customHeight="1" thickBot="1">
      <c r="A171" s="621"/>
      <c r="B171" s="622"/>
      <c r="C171" s="603" t="s">
        <v>1178</v>
      </c>
      <c r="D171" s="604"/>
      <c r="E171" s="604"/>
      <c r="F171" s="605"/>
      <c r="G171" s="635" t="s">
        <v>1140</v>
      </c>
      <c r="H171" s="636"/>
      <c r="I171" s="637"/>
      <c r="J171" s="635" t="s">
        <v>1179</v>
      </c>
      <c r="K171" s="636"/>
      <c r="L171" s="637"/>
      <c r="M171" s="681"/>
    </row>
    <row r="172" spans="1:13" ht="17.25" customHeight="1" thickBot="1">
      <c r="A172" s="724" t="s">
        <v>680</v>
      </c>
      <c r="B172" s="725"/>
      <c r="C172" s="725"/>
      <c r="D172" s="725"/>
      <c r="E172" s="725"/>
      <c r="F172" s="725"/>
      <c r="G172" s="725"/>
      <c r="H172" s="725"/>
      <c r="I172" s="725"/>
      <c r="J172" s="725"/>
      <c r="K172" s="725"/>
      <c r="L172" s="725"/>
      <c r="M172" s="726"/>
    </row>
    <row r="173" spans="1:13" ht="15" customHeight="1">
      <c r="A173" s="765" t="s">
        <v>35</v>
      </c>
      <c r="B173" s="741" t="s">
        <v>1</v>
      </c>
      <c r="C173" s="546"/>
      <c r="D173" s="37">
        <v>2008</v>
      </c>
      <c r="E173" s="37">
        <v>2009</v>
      </c>
      <c r="F173" s="37">
        <v>2010</v>
      </c>
      <c r="G173" s="37">
        <v>2011</v>
      </c>
      <c r="H173" s="37">
        <v>2012</v>
      </c>
      <c r="I173" s="40">
        <v>2013</v>
      </c>
      <c r="J173" s="40">
        <v>2014</v>
      </c>
      <c r="K173" s="40">
        <v>2015</v>
      </c>
      <c r="L173" s="37" t="s">
        <v>591</v>
      </c>
      <c r="M173" s="523" t="s">
        <v>10</v>
      </c>
    </row>
    <row r="174" spans="1:13" ht="38.25" customHeight="1">
      <c r="A174" s="766"/>
      <c r="B174" s="771" t="s">
        <v>736</v>
      </c>
      <c r="C174" s="38" t="s">
        <v>733</v>
      </c>
      <c r="D174" s="304"/>
      <c r="E174" s="304"/>
      <c r="F174" s="463">
        <v>1.5E-3</v>
      </c>
      <c r="G174" s="463">
        <v>1.5E-3</v>
      </c>
      <c r="H174" s="463">
        <v>1.2999999999999999E-3</v>
      </c>
      <c r="I174" s="463">
        <v>1.1000000000000001E-3</v>
      </c>
      <c r="J174" s="463">
        <v>1.4E-3</v>
      </c>
      <c r="K174" s="463">
        <v>2E-3</v>
      </c>
      <c r="L174" s="188"/>
      <c r="M174" s="524"/>
    </row>
    <row r="175" spans="1:13" ht="25.5" customHeight="1">
      <c r="A175" s="766"/>
      <c r="B175" s="772"/>
      <c r="C175" s="38" t="s">
        <v>734</v>
      </c>
      <c r="D175" s="304"/>
      <c r="E175" s="304"/>
      <c r="F175" s="463"/>
      <c r="G175" s="464"/>
      <c r="H175" s="464">
        <v>5.0000000000000001E-4</v>
      </c>
      <c r="I175" s="463">
        <v>5.0000000000000001E-4</v>
      </c>
      <c r="J175" s="463">
        <v>5.0000000000000001E-4</v>
      </c>
      <c r="K175" s="463">
        <v>2.0000000000000001E-4</v>
      </c>
      <c r="L175" s="188"/>
      <c r="M175" s="524"/>
    </row>
    <row r="176" spans="1:13" ht="25.5" customHeight="1">
      <c r="A176" s="766"/>
      <c r="B176" s="773"/>
      <c r="C176" s="38" t="s">
        <v>735</v>
      </c>
      <c r="D176" s="107">
        <f>D174+D175</f>
        <v>0</v>
      </c>
      <c r="E176" s="107">
        <f t="shared" ref="E176:K176" si="11">E174+E175</f>
        <v>0</v>
      </c>
      <c r="F176" s="465">
        <f t="shared" si="11"/>
        <v>1.5E-3</v>
      </c>
      <c r="G176" s="465">
        <f t="shared" si="11"/>
        <v>1.5E-3</v>
      </c>
      <c r="H176" s="465">
        <f t="shared" si="11"/>
        <v>1.8E-3</v>
      </c>
      <c r="I176" s="465">
        <f t="shared" si="11"/>
        <v>1.6000000000000001E-3</v>
      </c>
      <c r="J176" s="465">
        <f t="shared" si="11"/>
        <v>1.9E-3</v>
      </c>
      <c r="K176" s="465">
        <f t="shared" si="11"/>
        <v>2.2000000000000001E-3</v>
      </c>
      <c r="L176" s="205"/>
      <c r="M176" s="524"/>
    </row>
    <row r="177" spans="1:13" ht="27.75" customHeight="1">
      <c r="A177" s="766"/>
      <c r="B177" s="644" t="s">
        <v>565</v>
      </c>
      <c r="C177" s="24"/>
      <c r="D177" s="716" t="s">
        <v>472</v>
      </c>
      <c r="E177" s="717"/>
      <c r="F177" s="718"/>
      <c r="G177" s="526" t="s">
        <v>1090</v>
      </c>
      <c r="H177" s="526"/>
      <c r="I177" s="713" t="s">
        <v>374</v>
      </c>
      <c r="J177" s="714"/>
      <c r="K177" s="714"/>
      <c r="L177" s="715"/>
      <c r="M177" s="524"/>
    </row>
    <row r="178" spans="1:13" ht="159.75" customHeight="1">
      <c r="A178" s="766"/>
      <c r="B178" s="645"/>
      <c r="C178" s="38" t="s">
        <v>1022</v>
      </c>
      <c r="D178" s="527" t="s">
        <v>1180</v>
      </c>
      <c r="E178" s="641"/>
      <c r="F178" s="528"/>
      <c r="G178" s="527" t="s">
        <v>1093</v>
      </c>
      <c r="H178" s="528"/>
      <c r="I178" s="296" t="b">
        <v>1</v>
      </c>
      <c r="J178" s="296" t="b">
        <v>0</v>
      </c>
      <c r="K178" s="296" t="b">
        <v>0</v>
      </c>
      <c r="L178" s="296" t="b">
        <v>0</v>
      </c>
      <c r="M178" s="524"/>
    </row>
    <row r="179" spans="1:13" ht="45" customHeight="1">
      <c r="A179" s="766"/>
      <c r="B179" s="645"/>
      <c r="C179" s="38" t="s">
        <v>1023</v>
      </c>
      <c r="D179" s="527" t="s">
        <v>1182</v>
      </c>
      <c r="E179" s="641"/>
      <c r="F179" s="528"/>
      <c r="G179" s="527" t="s">
        <v>1181</v>
      </c>
      <c r="H179" s="528"/>
      <c r="I179" s="296" t="b">
        <v>0</v>
      </c>
      <c r="J179" s="296" t="b">
        <v>1</v>
      </c>
      <c r="K179" s="296" t="b">
        <v>0</v>
      </c>
      <c r="L179" s="296" t="b">
        <v>0</v>
      </c>
      <c r="M179" s="524"/>
    </row>
    <row r="180" spans="1:13" ht="45" customHeight="1">
      <c r="A180" s="766"/>
      <c r="B180" s="645"/>
      <c r="C180" s="38" t="s">
        <v>1024</v>
      </c>
      <c r="D180" s="527" t="s">
        <v>1182</v>
      </c>
      <c r="E180" s="641"/>
      <c r="F180" s="528"/>
      <c r="G180" s="527" t="s">
        <v>1094</v>
      </c>
      <c r="H180" s="528"/>
      <c r="I180" s="296" t="b">
        <v>0</v>
      </c>
      <c r="J180" s="296" t="b">
        <v>1</v>
      </c>
      <c r="K180" s="296" t="b">
        <v>0</v>
      </c>
      <c r="L180" s="296" t="b">
        <v>0</v>
      </c>
      <c r="M180" s="524"/>
    </row>
    <row r="181" spans="1:13" ht="236.25" customHeight="1">
      <c r="A181" s="766"/>
      <c r="B181" s="645"/>
      <c r="C181" s="38" t="s">
        <v>1025</v>
      </c>
      <c r="D181" s="527" t="s">
        <v>1115</v>
      </c>
      <c r="E181" s="641"/>
      <c r="F181" s="528"/>
      <c r="G181" s="527" t="s">
        <v>1183</v>
      </c>
      <c r="H181" s="528"/>
      <c r="I181" s="296" t="b">
        <v>0</v>
      </c>
      <c r="J181" s="296" t="b">
        <v>1</v>
      </c>
      <c r="K181" s="296" t="b">
        <v>0</v>
      </c>
      <c r="L181" s="296" t="b">
        <v>0</v>
      </c>
      <c r="M181" s="524"/>
    </row>
    <row r="182" spans="1:13" ht="45" customHeight="1">
      <c r="A182" s="766"/>
      <c r="B182" s="645"/>
      <c r="C182" s="38" t="s">
        <v>1026</v>
      </c>
      <c r="D182" s="527" t="s">
        <v>1184</v>
      </c>
      <c r="E182" s="641"/>
      <c r="F182" s="528"/>
      <c r="G182" s="527" t="s">
        <v>1113</v>
      </c>
      <c r="H182" s="528"/>
      <c r="I182" s="296" t="b">
        <v>0</v>
      </c>
      <c r="J182" s="296" t="b">
        <v>1</v>
      </c>
      <c r="K182" s="296" t="b">
        <v>0</v>
      </c>
      <c r="L182" s="296" t="b">
        <v>0</v>
      </c>
      <c r="M182" s="524"/>
    </row>
    <row r="183" spans="1:13" ht="45" customHeight="1">
      <c r="A183" s="766"/>
      <c r="B183" s="645"/>
      <c r="C183" s="38" t="s">
        <v>1027</v>
      </c>
      <c r="D183" s="527" t="s">
        <v>1185</v>
      </c>
      <c r="E183" s="641"/>
      <c r="F183" s="528"/>
      <c r="G183" s="527" t="s">
        <v>1095</v>
      </c>
      <c r="H183" s="528"/>
      <c r="I183" s="296" t="b">
        <v>1</v>
      </c>
      <c r="J183" s="296" t="b">
        <v>0</v>
      </c>
      <c r="K183" s="296" t="b">
        <v>0</v>
      </c>
      <c r="L183" s="296" t="b">
        <v>0</v>
      </c>
      <c r="M183" s="524"/>
    </row>
    <row r="184" spans="1:13" ht="93.75" customHeight="1">
      <c r="A184" s="766"/>
      <c r="B184" s="645"/>
      <c r="C184" s="38" t="s">
        <v>1028</v>
      </c>
      <c r="D184" s="713" t="s">
        <v>374</v>
      </c>
      <c r="E184" s="714"/>
      <c r="F184" s="715"/>
      <c r="G184" s="527" t="s">
        <v>1096</v>
      </c>
      <c r="H184" s="528"/>
      <c r="I184" s="296" t="b">
        <v>1</v>
      </c>
      <c r="J184" s="296" t="b">
        <v>0</v>
      </c>
      <c r="K184" s="296" t="b">
        <v>0</v>
      </c>
      <c r="L184" s="296" t="b">
        <v>0</v>
      </c>
      <c r="M184" s="524"/>
    </row>
    <row r="185" spans="1:13" ht="263.25" customHeight="1" thickBot="1">
      <c r="A185" s="767"/>
      <c r="B185" s="646"/>
      <c r="C185" s="39" t="s">
        <v>1029</v>
      </c>
      <c r="D185" s="713" t="s">
        <v>374</v>
      </c>
      <c r="E185" s="714"/>
      <c r="F185" s="715"/>
      <c r="G185" s="656" t="s">
        <v>1114</v>
      </c>
      <c r="H185" s="658"/>
      <c r="I185" s="296" t="b">
        <v>1</v>
      </c>
      <c r="J185" s="296" t="b">
        <v>0</v>
      </c>
      <c r="K185" s="296" t="b">
        <v>0</v>
      </c>
      <c r="L185" s="296" t="b">
        <v>0</v>
      </c>
      <c r="M185" s="525"/>
    </row>
    <row r="186" spans="1:13" ht="14.25" customHeight="1">
      <c r="A186" s="544" t="s">
        <v>436</v>
      </c>
      <c r="B186" s="650" t="s">
        <v>362</v>
      </c>
      <c r="C186" s="650"/>
      <c r="D186" s="40">
        <v>2008</v>
      </c>
      <c r="E186" s="40">
        <v>2009</v>
      </c>
      <c r="F186" s="40">
        <v>2010</v>
      </c>
      <c r="G186" s="40">
        <v>2011</v>
      </c>
      <c r="H186" s="40">
        <v>2012</v>
      </c>
      <c r="I186" s="40">
        <v>2013</v>
      </c>
      <c r="J186" s="40">
        <v>2014</v>
      </c>
      <c r="K186" s="40">
        <v>2015</v>
      </c>
      <c r="L186" s="40" t="s">
        <v>591</v>
      </c>
      <c r="M186" s="702" t="s">
        <v>10</v>
      </c>
    </row>
    <row r="187" spans="1:13">
      <c r="A187" s="556"/>
      <c r="B187" s="147" t="s">
        <v>737</v>
      </c>
      <c r="C187" s="38" t="s">
        <v>1030</v>
      </c>
      <c r="D187" s="305">
        <v>0</v>
      </c>
      <c r="E187" s="305">
        <v>0</v>
      </c>
      <c r="F187" s="305">
        <v>0</v>
      </c>
      <c r="G187" s="305">
        <v>0</v>
      </c>
      <c r="H187" s="305">
        <v>0</v>
      </c>
      <c r="I187" s="306">
        <v>0</v>
      </c>
      <c r="J187" s="306">
        <v>0</v>
      </c>
      <c r="K187" s="306">
        <v>0</v>
      </c>
      <c r="L187" s="197"/>
      <c r="M187" s="613"/>
    </row>
    <row r="188" spans="1:13" ht="126.75" customHeight="1" thickBot="1">
      <c r="A188" s="545"/>
      <c r="B188" s="550" t="s">
        <v>566</v>
      </c>
      <c r="C188" s="550"/>
      <c r="D188" s="656" t="s">
        <v>1138</v>
      </c>
      <c r="E188" s="657"/>
      <c r="F188" s="657"/>
      <c r="G188" s="657"/>
      <c r="H188" s="658"/>
      <c r="I188" s="296" t="b">
        <v>1</v>
      </c>
      <c r="J188" s="296" t="b">
        <v>0</v>
      </c>
      <c r="K188" s="296" t="b">
        <v>0</v>
      </c>
      <c r="L188" s="296" t="b">
        <v>0</v>
      </c>
      <c r="M188" s="548"/>
    </row>
    <row r="189" spans="1:13" s="22" customFormat="1" ht="17.25" customHeight="1">
      <c r="A189" s="537" t="s">
        <v>902</v>
      </c>
      <c r="B189" s="538"/>
      <c r="C189" s="539"/>
      <c r="D189" s="672" t="s">
        <v>749</v>
      </c>
      <c r="E189" s="673"/>
      <c r="F189" s="673"/>
      <c r="G189" s="673"/>
      <c r="H189" s="674"/>
      <c r="I189" s="551">
        <f>'7 LPP raport_hinnangud'!D32</f>
        <v>3.75</v>
      </c>
      <c r="J189" s="552"/>
      <c r="K189" s="552"/>
      <c r="L189" s="553"/>
      <c r="M189" s="679" t="s">
        <v>10</v>
      </c>
    </row>
    <row r="190" spans="1:13" s="22" customFormat="1" ht="25.5" customHeight="1">
      <c r="A190" s="619" t="str">
        <f>$A$70</f>
        <v>Lisada alaeesmärgi koondhinnangu täpsustus, selgitus või muu kommentaar. 
Samuti tooge välja (kuni) 3 tugevust ja nõrkust, mis võtavad alaeesmärgi vastused kokku.</v>
      </c>
      <c r="B190" s="620"/>
      <c r="C190" s="534" t="str">
        <f>C70</f>
        <v>Kokkuvõttev hinnang (sh koondhinnangu täpsustus, selgitus või muu kommentaar)</v>
      </c>
      <c r="D190" s="535" t="str">
        <f>$C$70</f>
        <v>Kokkuvõttev hinnang (sh koondhinnangu täpsustus, selgitus või muu kommentaar)</v>
      </c>
      <c r="E190" s="535"/>
      <c r="F190" s="536"/>
      <c r="G190" s="534" t="str">
        <f>$G$70</f>
        <v>Tugevused</v>
      </c>
      <c r="H190" s="535"/>
      <c r="I190" s="536"/>
      <c r="J190" s="534" t="str">
        <f>$J$70</f>
        <v>Nõrkused</v>
      </c>
      <c r="K190" s="535"/>
      <c r="L190" s="536"/>
      <c r="M190" s="680"/>
    </row>
    <row r="191" spans="1:13" ht="88.5" customHeight="1" thickBot="1">
      <c r="A191" s="621"/>
      <c r="B191" s="622"/>
      <c r="C191" s="603" t="s">
        <v>1141</v>
      </c>
      <c r="D191" s="604"/>
      <c r="E191" s="604"/>
      <c r="F191" s="605"/>
      <c r="G191" s="635" t="s">
        <v>1186</v>
      </c>
      <c r="H191" s="636"/>
      <c r="I191" s="637"/>
      <c r="J191" s="635" t="s">
        <v>1187</v>
      </c>
      <c r="K191" s="636"/>
      <c r="L191" s="637"/>
      <c r="M191" s="681"/>
    </row>
    <row r="192" spans="1:13" ht="15.75" thickBot="1">
      <c r="A192" s="647" t="s">
        <v>447</v>
      </c>
      <c r="B192" s="648"/>
      <c r="C192" s="648"/>
      <c r="D192" s="648"/>
      <c r="E192" s="648"/>
      <c r="F192" s="648"/>
      <c r="G192" s="648"/>
      <c r="H192" s="648"/>
      <c r="I192" s="648"/>
      <c r="J192" s="648"/>
      <c r="K192" s="648"/>
      <c r="L192" s="648"/>
      <c r="M192" s="649"/>
    </row>
    <row r="193" spans="1:13" ht="15.75" thickBot="1">
      <c r="A193" s="610" t="s">
        <v>469</v>
      </c>
      <c r="B193" s="611"/>
      <c r="C193" s="611"/>
      <c r="D193" s="611"/>
      <c r="E193" s="611"/>
      <c r="F193" s="611"/>
      <c r="G193" s="611"/>
      <c r="H193" s="611"/>
      <c r="I193" s="611"/>
      <c r="J193" s="611"/>
      <c r="K193" s="611"/>
      <c r="L193" s="611"/>
      <c r="M193" s="612"/>
    </row>
    <row r="194" spans="1:13" ht="16.5" customHeight="1">
      <c r="A194" s="544" t="s">
        <v>36</v>
      </c>
      <c r="B194" s="546" t="s">
        <v>13</v>
      </c>
      <c r="C194" s="546"/>
      <c r="D194" s="40">
        <v>2008</v>
      </c>
      <c r="E194" s="40">
        <v>2009</v>
      </c>
      <c r="F194" s="40">
        <v>2010</v>
      </c>
      <c r="G194" s="40">
        <v>2011</v>
      </c>
      <c r="H194" s="40">
        <v>2012</v>
      </c>
      <c r="I194" s="40">
        <v>2013</v>
      </c>
      <c r="J194" s="40">
        <v>2014</v>
      </c>
      <c r="K194" s="40">
        <v>2015</v>
      </c>
      <c r="L194" s="40" t="s">
        <v>591</v>
      </c>
      <c r="M194" s="614" t="s">
        <v>530</v>
      </c>
    </row>
    <row r="195" spans="1:13" ht="16.5" customHeight="1">
      <c r="A195" s="572"/>
      <c r="B195" s="625" t="s">
        <v>541</v>
      </c>
      <c r="C195" s="626"/>
      <c r="D195" s="237">
        <v>117</v>
      </c>
      <c r="E195" s="237">
        <v>256</v>
      </c>
      <c r="F195" s="237">
        <v>678</v>
      </c>
      <c r="G195" s="237">
        <v>870</v>
      </c>
      <c r="H195" s="249">
        <v>963</v>
      </c>
      <c r="I195" s="249">
        <v>1008</v>
      </c>
      <c r="J195" s="249">
        <v>1024</v>
      </c>
      <c r="K195" s="201"/>
      <c r="L195" s="201"/>
      <c r="M195" s="719"/>
    </row>
    <row r="196" spans="1:13" ht="16.5" customHeight="1">
      <c r="A196" s="572"/>
      <c r="B196" s="625" t="s">
        <v>542</v>
      </c>
      <c r="C196" s="626"/>
      <c r="D196" s="292">
        <f t="shared" ref="D196:J196" si="12">D195/D11</f>
        <v>3.6562499999999998E-2</v>
      </c>
      <c r="E196" s="292">
        <f t="shared" si="12"/>
        <v>8.0250783699059566E-2</v>
      </c>
      <c r="F196" s="292">
        <f t="shared" si="12"/>
        <v>0.21523809523809523</v>
      </c>
      <c r="G196" s="292">
        <f t="shared" si="12"/>
        <v>0.28338762214983715</v>
      </c>
      <c r="H196" s="292">
        <f t="shared" si="12"/>
        <v>0.3381320224719101</v>
      </c>
      <c r="I196" s="292">
        <f t="shared" si="12"/>
        <v>0.36495293265749457</v>
      </c>
      <c r="J196" s="292">
        <f t="shared" si="12"/>
        <v>0.37883832778394377</v>
      </c>
      <c r="K196" s="201"/>
      <c r="L196" s="201"/>
      <c r="M196" s="702"/>
    </row>
    <row r="197" spans="1:13" ht="27.75" customHeight="1">
      <c r="A197" s="556"/>
      <c r="B197" s="566" t="s">
        <v>1062</v>
      </c>
      <c r="C197" s="566"/>
      <c r="D197" s="218"/>
      <c r="E197" s="218"/>
      <c r="F197" s="218"/>
      <c r="G197" s="218"/>
      <c r="H197" s="237">
        <v>15711</v>
      </c>
      <c r="I197" s="237">
        <v>12268</v>
      </c>
      <c r="J197" s="237">
        <v>28708</v>
      </c>
      <c r="K197" s="197"/>
      <c r="L197" s="197"/>
      <c r="M197" s="614" t="s">
        <v>1061</v>
      </c>
    </row>
    <row r="198" spans="1:13" ht="27.75" customHeight="1">
      <c r="A198" s="556"/>
      <c r="B198" s="566" t="s">
        <v>531</v>
      </c>
      <c r="C198" s="566"/>
      <c r="D198" s="218"/>
      <c r="E198" s="218"/>
      <c r="F198" s="218"/>
      <c r="G198" s="218"/>
      <c r="H198" s="251">
        <f>H197/H33</f>
        <v>5.9469239591652887E-3</v>
      </c>
      <c r="I198" s="252">
        <f>I197/I33</f>
        <v>3.1024415162715065E-3</v>
      </c>
      <c r="J198" s="252">
        <f>J197/J33</f>
        <v>8.425968701699928E-3</v>
      </c>
      <c r="K198" s="201"/>
      <c r="L198" s="201"/>
      <c r="M198" s="702"/>
    </row>
    <row r="199" spans="1:13" ht="48" customHeight="1">
      <c r="A199" s="556"/>
      <c r="B199" s="566" t="s">
        <v>568</v>
      </c>
      <c r="C199" s="566"/>
      <c r="D199" s="527" t="s">
        <v>1188</v>
      </c>
      <c r="E199" s="641"/>
      <c r="F199" s="641"/>
      <c r="G199" s="641"/>
      <c r="H199" s="528"/>
      <c r="I199" s="296" t="b">
        <v>1</v>
      </c>
      <c r="J199" s="296" t="b">
        <v>0</v>
      </c>
      <c r="K199" s="296" t="b">
        <v>0</v>
      </c>
      <c r="L199" s="296" t="b">
        <v>0</v>
      </c>
      <c r="M199" s="613" t="s">
        <v>10</v>
      </c>
    </row>
    <row r="200" spans="1:13" ht="79.5" customHeight="1">
      <c r="A200" s="556"/>
      <c r="B200" s="566" t="s">
        <v>1077</v>
      </c>
      <c r="C200" s="307" t="s">
        <v>1106</v>
      </c>
      <c r="D200" s="527" t="s">
        <v>1189</v>
      </c>
      <c r="E200" s="641"/>
      <c r="F200" s="641"/>
      <c r="G200" s="641"/>
      <c r="H200" s="528"/>
      <c r="I200" s="296" t="b">
        <v>1</v>
      </c>
      <c r="J200" s="296" t="b">
        <v>0</v>
      </c>
      <c r="K200" s="296" t="b">
        <v>0</v>
      </c>
      <c r="L200" s="296" t="b">
        <v>0</v>
      </c>
      <c r="M200" s="613"/>
    </row>
    <row r="201" spans="1:13" ht="85.5" customHeight="1">
      <c r="A201" s="556"/>
      <c r="B201" s="566"/>
      <c r="C201" s="307" t="s">
        <v>1191</v>
      </c>
      <c r="D201" s="527" t="s">
        <v>1192</v>
      </c>
      <c r="E201" s="641"/>
      <c r="F201" s="641"/>
      <c r="G201" s="641"/>
      <c r="H201" s="528"/>
      <c r="I201" s="296" t="b">
        <v>0</v>
      </c>
      <c r="J201" s="296" t="b">
        <v>1</v>
      </c>
      <c r="K201" s="296" t="b">
        <v>0</v>
      </c>
      <c r="L201" s="296" t="b">
        <v>0</v>
      </c>
      <c r="M201" s="613"/>
    </row>
    <row r="202" spans="1:13" ht="49.5" customHeight="1">
      <c r="A202" s="556"/>
      <c r="B202" s="566"/>
      <c r="C202" s="307" t="s">
        <v>1107</v>
      </c>
      <c r="D202" s="527" t="s">
        <v>1190</v>
      </c>
      <c r="E202" s="641"/>
      <c r="F202" s="641"/>
      <c r="G202" s="641"/>
      <c r="H202" s="528"/>
      <c r="I202" s="296" t="b">
        <v>1</v>
      </c>
      <c r="J202" s="296" t="b">
        <v>0</v>
      </c>
      <c r="K202" s="296" t="b">
        <v>0</v>
      </c>
      <c r="L202" s="296" t="b">
        <v>0</v>
      </c>
      <c r="M202" s="613"/>
    </row>
    <row r="203" spans="1:13" ht="49.5" customHeight="1">
      <c r="A203" s="556"/>
      <c r="B203" s="566"/>
      <c r="C203" s="307" t="s">
        <v>1108</v>
      </c>
      <c r="D203" s="527" t="s">
        <v>1224</v>
      </c>
      <c r="E203" s="641"/>
      <c r="F203" s="641"/>
      <c r="G203" s="641"/>
      <c r="H203" s="528"/>
      <c r="I203" s="296" t="b">
        <v>1</v>
      </c>
      <c r="J203" s="296" t="b">
        <v>0</v>
      </c>
      <c r="K203" s="296" t="b">
        <v>0</v>
      </c>
      <c r="L203" s="296" t="b">
        <v>0</v>
      </c>
      <c r="M203" s="613"/>
    </row>
    <row r="204" spans="1:13" ht="49.5" customHeight="1" thickBot="1">
      <c r="A204" s="556"/>
      <c r="B204" s="566"/>
      <c r="C204" s="307" t="s">
        <v>1109</v>
      </c>
      <c r="D204" s="656" t="s">
        <v>1110</v>
      </c>
      <c r="E204" s="657"/>
      <c r="F204" s="657"/>
      <c r="G204" s="657"/>
      <c r="H204" s="658"/>
      <c r="I204" s="296" t="b">
        <v>1</v>
      </c>
      <c r="J204" s="296" t="b">
        <v>0</v>
      </c>
      <c r="K204" s="296" t="b">
        <v>0</v>
      </c>
      <c r="L204" s="296" t="b">
        <v>0</v>
      </c>
      <c r="M204" s="613"/>
    </row>
    <row r="205" spans="1:13" s="22" customFormat="1" ht="16.5" customHeight="1">
      <c r="A205" s="537" t="s">
        <v>903</v>
      </c>
      <c r="B205" s="538"/>
      <c r="C205" s="539"/>
      <c r="D205" s="672" t="s">
        <v>749</v>
      </c>
      <c r="E205" s="673"/>
      <c r="F205" s="673"/>
      <c r="G205" s="673"/>
      <c r="H205" s="674"/>
      <c r="I205" s="551">
        <f>'7 LPP raport_hinnangud'!D36</f>
        <v>3.8333333333333335</v>
      </c>
      <c r="J205" s="552"/>
      <c r="K205" s="552"/>
      <c r="L205" s="553"/>
      <c r="M205" s="679" t="s">
        <v>10</v>
      </c>
    </row>
    <row r="206" spans="1:13" s="22" customFormat="1" ht="25.5" customHeight="1">
      <c r="A206" s="619" t="str">
        <f>$A$70</f>
        <v>Lisada alaeesmärgi koondhinnangu täpsustus, selgitus või muu kommentaar. 
Samuti tooge välja (kuni) 3 tugevust ja nõrkust, mis võtavad alaeesmärgi vastused kokku.</v>
      </c>
      <c r="B206" s="620"/>
      <c r="C206" s="534" t="str">
        <f>C70</f>
        <v>Kokkuvõttev hinnang (sh koondhinnangu täpsustus, selgitus või muu kommentaar)</v>
      </c>
      <c r="D206" s="535" t="str">
        <f>$C$70</f>
        <v>Kokkuvõttev hinnang (sh koondhinnangu täpsustus, selgitus või muu kommentaar)</v>
      </c>
      <c r="E206" s="535"/>
      <c r="F206" s="536"/>
      <c r="G206" s="534" t="str">
        <f>$G$70</f>
        <v>Tugevused</v>
      </c>
      <c r="H206" s="535"/>
      <c r="I206" s="536"/>
      <c r="J206" s="534" t="str">
        <f>$J$70</f>
        <v>Nõrkused</v>
      </c>
      <c r="K206" s="535"/>
      <c r="L206" s="536"/>
      <c r="M206" s="680"/>
    </row>
    <row r="207" spans="1:13" ht="92.25" customHeight="1" thickBot="1">
      <c r="A207" s="621"/>
      <c r="B207" s="622"/>
      <c r="C207" s="603" t="s">
        <v>1142</v>
      </c>
      <c r="D207" s="604"/>
      <c r="E207" s="604"/>
      <c r="F207" s="605"/>
      <c r="G207" s="635" t="s">
        <v>1193</v>
      </c>
      <c r="H207" s="636"/>
      <c r="I207" s="637"/>
      <c r="J207" s="635" t="s">
        <v>1194</v>
      </c>
      <c r="K207" s="636"/>
      <c r="L207" s="637"/>
      <c r="M207" s="681"/>
    </row>
    <row r="208" spans="1:13" ht="40.5" customHeight="1" thickBot="1">
      <c r="A208" s="724" t="s">
        <v>923</v>
      </c>
      <c r="B208" s="725"/>
      <c r="C208" s="725"/>
      <c r="D208" s="725"/>
      <c r="E208" s="725"/>
      <c r="F208" s="725"/>
      <c r="G208" s="725"/>
      <c r="H208" s="725"/>
      <c r="I208" s="725"/>
      <c r="J208" s="725"/>
      <c r="K208" s="725"/>
      <c r="L208" s="725"/>
      <c r="M208" s="726"/>
    </row>
    <row r="209" spans="1:13" ht="23.25" customHeight="1">
      <c r="A209" s="729" t="s">
        <v>52</v>
      </c>
      <c r="B209" s="728" t="s">
        <v>518</v>
      </c>
      <c r="C209" s="728"/>
      <c r="D209" s="40">
        <v>2008</v>
      </c>
      <c r="E209" s="40">
        <v>2009</v>
      </c>
      <c r="F209" s="40">
        <v>2010</v>
      </c>
      <c r="G209" s="40">
        <v>2011</v>
      </c>
      <c r="H209" s="40">
        <v>2012</v>
      </c>
      <c r="I209" s="40">
        <v>2013</v>
      </c>
      <c r="J209" s="40">
        <v>2014</v>
      </c>
      <c r="K209" s="40">
        <v>2015</v>
      </c>
      <c r="L209" s="40" t="s">
        <v>591</v>
      </c>
      <c r="M209" s="638" t="s">
        <v>449</v>
      </c>
    </row>
    <row r="210" spans="1:13" ht="42" customHeight="1">
      <c r="A210" s="730"/>
      <c r="B210" s="156" t="s">
        <v>517</v>
      </c>
      <c r="C210" s="253" t="s">
        <v>988</v>
      </c>
      <c r="D210" s="250">
        <v>0</v>
      </c>
      <c r="E210" s="250">
        <v>0</v>
      </c>
      <c r="F210" s="250">
        <v>0</v>
      </c>
      <c r="G210" s="250">
        <v>4</v>
      </c>
      <c r="H210" s="250">
        <v>4</v>
      </c>
      <c r="I210" s="250">
        <v>4</v>
      </c>
      <c r="J210" s="250">
        <v>6</v>
      </c>
      <c r="K210" s="197"/>
      <c r="L210" s="197"/>
      <c r="M210" s="719"/>
    </row>
    <row r="211" spans="1:13" ht="37.5" customHeight="1">
      <c r="A211" s="730"/>
      <c r="B211" s="727" t="s">
        <v>930</v>
      </c>
      <c r="C211" s="20" t="s">
        <v>533</v>
      </c>
      <c r="D211" s="250">
        <v>0</v>
      </c>
      <c r="E211" s="250">
        <v>0</v>
      </c>
      <c r="F211" s="250">
        <v>0</v>
      </c>
      <c r="G211" s="250">
        <v>0</v>
      </c>
      <c r="H211" s="250">
        <v>0</v>
      </c>
      <c r="I211" s="250">
        <v>0</v>
      </c>
      <c r="J211" s="250">
        <v>0</v>
      </c>
      <c r="K211" s="197"/>
      <c r="L211" s="197"/>
      <c r="M211" s="719"/>
    </row>
    <row r="212" spans="1:13" ht="37.5" customHeight="1">
      <c r="A212" s="730"/>
      <c r="B212" s="727"/>
      <c r="C212" s="20" t="s">
        <v>534</v>
      </c>
      <c r="D212" s="250">
        <v>0</v>
      </c>
      <c r="E212" s="250">
        <v>0</v>
      </c>
      <c r="F212" s="250">
        <v>0</v>
      </c>
      <c r="G212" s="250">
        <v>4</v>
      </c>
      <c r="H212" s="250">
        <v>1</v>
      </c>
      <c r="I212" s="250">
        <v>0</v>
      </c>
      <c r="J212" s="250">
        <v>0</v>
      </c>
      <c r="K212" s="197"/>
      <c r="L212" s="197"/>
      <c r="M212" s="702"/>
    </row>
    <row r="213" spans="1:13" ht="139.5" customHeight="1" thickBot="1">
      <c r="A213" s="731"/>
      <c r="B213" s="736" t="s">
        <v>893</v>
      </c>
      <c r="C213" s="737"/>
      <c r="D213" s="656" t="s">
        <v>1225</v>
      </c>
      <c r="E213" s="657"/>
      <c r="F213" s="657"/>
      <c r="G213" s="657"/>
      <c r="H213" s="658"/>
      <c r="I213" s="296" t="b">
        <v>0</v>
      </c>
      <c r="J213" s="296" t="b">
        <v>1</v>
      </c>
      <c r="K213" s="296" t="b">
        <v>0</v>
      </c>
      <c r="L213" s="296" t="b">
        <v>0</v>
      </c>
      <c r="M213" s="155" t="s">
        <v>10</v>
      </c>
    </row>
    <row r="214" spans="1:13" ht="17.25" customHeight="1">
      <c r="A214" s="544" t="s">
        <v>53</v>
      </c>
      <c r="B214" s="265" t="s">
        <v>364</v>
      </c>
      <c r="C214" s="257"/>
      <c r="D214" s="261">
        <v>2008</v>
      </c>
      <c r="E214" s="261">
        <v>2009</v>
      </c>
      <c r="F214" s="261">
        <v>2010</v>
      </c>
      <c r="G214" s="261">
        <v>2011</v>
      </c>
      <c r="H214" s="261">
        <v>2012</v>
      </c>
      <c r="I214" s="261">
        <v>2013</v>
      </c>
      <c r="J214" s="261">
        <v>2014</v>
      </c>
      <c r="K214" s="261">
        <v>2015</v>
      </c>
      <c r="L214" s="261" t="s">
        <v>591</v>
      </c>
      <c r="M214" s="531" t="s">
        <v>884</v>
      </c>
    </row>
    <row r="215" spans="1:13" ht="25.5" customHeight="1">
      <c r="A215" s="556"/>
      <c r="B215" s="727" t="s">
        <v>519</v>
      </c>
      <c r="C215" s="262" t="s">
        <v>964</v>
      </c>
      <c r="D215" s="219">
        <f>SUM(D216:D223)</f>
        <v>3</v>
      </c>
      <c r="E215" s="219">
        <f t="shared" ref="E215:K215" si="13">SUM(E216:E223)</f>
        <v>2</v>
      </c>
      <c r="F215" s="219">
        <f t="shared" si="13"/>
        <v>4</v>
      </c>
      <c r="G215" s="219">
        <f t="shared" si="13"/>
        <v>3</v>
      </c>
      <c r="H215" s="219">
        <f t="shared" si="13"/>
        <v>3</v>
      </c>
      <c r="I215" s="86">
        <f t="shared" si="13"/>
        <v>2</v>
      </c>
      <c r="J215" s="86">
        <f t="shared" si="13"/>
        <v>3</v>
      </c>
      <c r="K215" s="86">
        <f t="shared" si="13"/>
        <v>3</v>
      </c>
      <c r="L215" s="201"/>
      <c r="M215" s="532"/>
    </row>
    <row r="216" spans="1:13" ht="14.25" customHeight="1">
      <c r="A216" s="556"/>
      <c r="B216" s="727"/>
      <c r="C216" s="263" t="s">
        <v>982</v>
      </c>
      <c r="D216" s="250">
        <v>0</v>
      </c>
      <c r="E216" s="250">
        <v>0</v>
      </c>
      <c r="F216" s="250">
        <v>1</v>
      </c>
      <c r="G216" s="250">
        <v>1</v>
      </c>
      <c r="H216" s="250">
        <v>1</v>
      </c>
      <c r="I216" s="250">
        <v>1</v>
      </c>
      <c r="J216" s="250">
        <v>1</v>
      </c>
      <c r="K216" s="250">
        <v>1</v>
      </c>
      <c r="L216" s="201"/>
      <c r="M216" s="532"/>
    </row>
    <row r="217" spans="1:13" ht="14.25" customHeight="1">
      <c r="A217" s="556"/>
      <c r="B217" s="727"/>
      <c r="C217" s="263" t="s">
        <v>967</v>
      </c>
      <c r="D217" s="250">
        <v>0</v>
      </c>
      <c r="E217" s="250">
        <v>0</v>
      </c>
      <c r="F217" s="250">
        <v>0</v>
      </c>
      <c r="G217" s="250">
        <v>0</v>
      </c>
      <c r="H217" s="250">
        <v>0</v>
      </c>
      <c r="I217" s="250">
        <v>0</v>
      </c>
      <c r="J217" s="250">
        <v>0</v>
      </c>
      <c r="K217" s="250">
        <v>0</v>
      </c>
      <c r="L217" s="201"/>
      <c r="M217" s="532"/>
    </row>
    <row r="218" spans="1:13" ht="14.25" customHeight="1">
      <c r="A218" s="556"/>
      <c r="B218" s="727"/>
      <c r="C218" s="263" t="s">
        <v>968</v>
      </c>
      <c r="D218" s="250">
        <v>0</v>
      </c>
      <c r="E218" s="250">
        <v>0</v>
      </c>
      <c r="F218" s="250">
        <v>0</v>
      </c>
      <c r="G218" s="250">
        <v>0</v>
      </c>
      <c r="H218" s="250">
        <v>0</v>
      </c>
      <c r="I218" s="250">
        <v>0</v>
      </c>
      <c r="J218" s="250">
        <v>0</v>
      </c>
      <c r="K218" s="250">
        <v>0</v>
      </c>
      <c r="L218" s="201"/>
      <c r="M218" s="532"/>
    </row>
    <row r="219" spans="1:13" ht="14.25" customHeight="1">
      <c r="A219" s="556"/>
      <c r="B219" s="727"/>
      <c r="C219" s="263" t="s">
        <v>969</v>
      </c>
      <c r="D219" s="250">
        <v>0</v>
      </c>
      <c r="E219" s="250">
        <v>0</v>
      </c>
      <c r="F219" s="250">
        <v>0</v>
      </c>
      <c r="G219" s="250">
        <v>0</v>
      </c>
      <c r="H219" s="250">
        <v>0</v>
      </c>
      <c r="I219" s="250">
        <v>0</v>
      </c>
      <c r="J219" s="250">
        <v>0</v>
      </c>
      <c r="K219" s="250">
        <v>0</v>
      </c>
      <c r="L219" s="201"/>
      <c r="M219" s="532"/>
    </row>
    <row r="220" spans="1:13" ht="14.25" customHeight="1">
      <c r="A220" s="556"/>
      <c r="B220" s="727"/>
      <c r="C220" s="263" t="s">
        <v>970</v>
      </c>
      <c r="D220" s="250">
        <v>1</v>
      </c>
      <c r="E220" s="250">
        <v>1</v>
      </c>
      <c r="F220" s="250">
        <v>1</v>
      </c>
      <c r="G220" s="250">
        <v>1</v>
      </c>
      <c r="H220" s="250">
        <v>0</v>
      </c>
      <c r="I220" s="250">
        <v>0</v>
      </c>
      <c r="J220" s="250">
        <v>0</v>
      </c>
      <c r="K220" s="250">
        <v>0</v>
      </c>
      <c r="L220" s="201"/>
      <c r="M220" s="532"/>
    </row>
    <row r="221" spans="1:13" ht="29.25" customHeight="1">
      <c r="A221" s="556"/>
      <c r="B221" s="727"/>
      <c r="C221" s="263" t="s">
        <v>971</v>
      </c>
      <c r="D221" s="250">
        <v>0</v>
      </c>
      <c r="E221" s="250">
        <v>0</v>
      </c>
      <c r="F221" s="250">
        <v>0</v>
      </c>
      <c r="G221" s="250">
        <v>0</v>
      </c>
      <c r="H221" s="250">
        <v>1</v>
      </c>
      <c r="I221" s="250">
        <v>1</v>
      </c>
      <c r="J221" s="250">
        <v>1</v>
      </c>
      <c r="K221" s="250">
        <v>0</v>
      </c>
      <c r="L221" s="201"/>
      <c r="M221" s="532"/>
    </row>
    <row r="222" spans="1:13" ht="14.25" customHeight="1">
      <c r="A222" s="556"/>
      <c r="B222" s="727"/>
      <c r="C222" s="263" t="s">
        <v>973</v>
      </c>
      <c r="D222" s="250">
        <v>0</v>
      </c>
      <c r="E222" s="250">
        <v>0</v>
      </c>
      <c r="F222" s="250">
        <v>0</v>
      </c>
      <c r="G222" s="250">
        <v>0</v>
      </c>
      <c r="H222" s="250">
        <v>0</v>
      </c>
      <c r="I222" s="250">
        <v>0</v>
      </c>
      <c r="J222" s="250">
        <v>0</v>
      </c>
      <c r="K222" s="250">
        <v>1</v>
      </c>
      <c r="L222" s="201"/>
      <c r="M222" s="532"/>
    </row>
    <row r="223" spans="1:13" ht="14.25" customHeight="1">
      <c r="A223" s="556"/>
      <c r="B223" s="727"/>
      <c r="C223" s="263" t="s">
        <v>972</v>
      </c>
      <c r="D223" s="250">
        <v>2</v>
      </c>
      <c r="E223" s="250">
        <v>1</v>
      </c>
      <c r="F223" s="250">
        <v>2</v>
      </c>
      <c r="G223" s="250">
        <v>1</v>
      </c>
      <c r="H223" s="250">
        <v>1</v>
      </c>
      <c r="I223" s="250">
        <v>0</v>
      </c>
      <c r="J223" s="250">
        <v>1</v>
      </c>
      <c r="K223" s="250">
        <v>1</v>
      </c>
      <c r="L223" s="201"/>
      <c r="M223" s="532"/>
    </row>
    <row r="224" spans="1:13" ht="28.5" customHeight="1">
      <c r="A224" s="556"/>
      <c r="B224" s="727"/>
      <c r="C224" s="262" t="s">
        <v>965</v>
      </c>
      <c r="D224" s="219">
        <f>SUM(D225:D232)</f>
        <v>5</v>
      </c>
      <c r="E224" s="219">
        <f t="shared" ref="E224:K224" si="14">SUM(E225:E232)</f>
        <v>6</v>
      </c>
      <c r="F224" s="219">
        <f t="shared" si="14"/>
        <v>3</v>
      </c>
      <c r="G224" s="219">
        <f t="shared" si="14"/>
        <v>5</v>
      </c>
      <c r="H224" s="219">
        <f t="shared" si="14"/>
        <v>5</v>
      </c>
      <c r="I224" s="86">
        <f t="shared" si="14"/>
        <v>9</v>
      </c>
      <c r="J224" s="86">
        <f t="shared" si="14"/>
        <v>9</v>
      </c>
      <c r="K224" s="86">
        <f t="shared" si="14"/>
        <v>7</v>
      </c>
      <c r="L224" s="201"/>
      <c r="M224" s="532"/>
    </row>
    <row r="225" spans="1:13" ht="14.25" customHeight="1">
      <c r="A225" s="556"/>
      <c r="B225" s="727"/>
      <c r="C225" s="263" t="s">
        <v>983</v>
      </c>
      <c r="D225" s="250">
        <v>1</v>
      </c>
      <c r="E225" s="250">
        <v>1</v>
      </c>
      <c r="F225" s="250">
        <v>0</v>
      </c>
      <c r="G225" s="250">
        <v>0</v>
      </c>
      <c r="H225" s="250">
        <v>0</v>
      </c>
      <c r="I225" s="250">
        <v>0</v>
      </c>
      <c r="J225" s="250">
        <v>0</v>
      </c>
      <c r="K225" s="250">
        <v>0</v>
      </c>
      <c r="L225" s="201"/>
      <c r="M225" s="532"/>
    </row>
    <row r="226" spans="1:13" ht="14.25" customHeight="1">
      <c r="A226" s="556"/>
      <c r="B226" s="727"/>
      <c r="C226" s="263" t="s">
        <v>975</v>
      </c>
      <c r="D226" s="250">
        <v>0</v>
      </c>
      <c r="E226" s="250">
        <v>0</v>
      </c>
      <c r="F226" s="250">
        <v>0</v>
      </c>
      <c r="G226" s="250">
        <v>0</v>
      </c>
      <c r="H226" s="250">
        <v>0</v>
      </c>
      <c r="I226" s="250">
        <v>0</v>
      </c>
      <c r="J226" s="250">
        <v>0</v>
      </c>
      <c r="K226" s="250">
        <v>0</v>
      </c>
      <c r="L226" s="201"/>
      <c r="M226" s="532"/>
    </row>
    <row r="227" spans="1:13" ht="14.25" customHeight="1">
      <c r="A227" s="556"/>
      <c r="B227" s="727"/>
      <c r="C227" s="263" t="s">
        <v>976</v>
      </c>
      <c r="D227" s="250">
        <v>1</v>
      </c>
      <c r="E227" s="250">
        <v>0</v>
      </c>
      <c r="F227" s="250">
        <v>0</v>
      </c>
      <c r="G227" s="250">
        <v>0</v>
      </c>
      <c r="H227" s="250">
        <v>0</v>
      </c>
      <c r="I227" s="250">
        <v>0</v>
      </c>
      <c r="J227" s="250">
        <v>0</v>
      </c>
      <c r="K227" s="250">
        <v>0</v>
      </c>
      <c r="L227" s="201"/>
      <c r="M227" s="532"/>
    </row>
    <row r="228" spans="1:13" ht="14.25" customHeight="1">
      <c r="A228" s="556"/>
      <c r="B228" s="727"/>
      <c r="C228" s="263" t="s">
        <v>977</v>
      </c>
      <c r="D228" s="250">
        <v>0</v>
      </c>
      <c r="E228" s="250">
        <v>0</v>
      </c>
      <c r="F228" s="250">
        <v>0</v>
      </c>
      <c r="G228" s="250">
        <v>0</v>
      </c>
      <c r="H228" s="250">
        <v>0</v>
      </c>
      <c r="I228" s="250">
        <v>0</v>
      </c>
      <c r="J228" s="250">
        <v>0</v>
      </c>
      <c r="K228" s="250">
        <v>0</v>
      </c>
      <c r="L228" s="201"/>
      <c r="M228" s="532"/>
    </row>
    <row r="229" spans="1:13" ht="14.25" customHeight="1">
      <c r="A229" s="556"/>
      <c r="B229" s="727"/>
      <c r="C229" s="263" t="s">
        <v>978</v>
      </c>
      <c r="D229" s="250">
        <v>1</v>
      </c>
      <c r="E229" s="250">
        <v>1</v>
      </c>
      <c r="F229" s="250">
        <v>2</v>
      </c>
      <c r="G229" s="250">
        <v>2</v>
      </c>
      <c r="H229" s="250">
        <v>3</v>
      </c>
      <c r="I229" s="250">
        <v>3</v>
      </c>
      <c r="J229" s="250">
        <v>4</v>
      </c>
      <c r="K229" s="250">
        <v>2</v>
      </c>
      <c r="L229" s="201"/>
      <c r="M229" s="532"/>
    </row>
    <row r="230" spans="1:13" ht="25.5" customHeight="1">
      <c r="A230" s="556"/>
      <c r="B230" s="727"/>
      <c r="C230" s="263" t="s">
        <v>979</v>
      </c>
      <c r="D230" s="250">
        <v>1</v>
      </c>
      <c r="E230" s="250">
        <v>2</v>
      </c>
      <c r="F230" s="250">
        <v>0</v>
      </c>
      <c r="G230" s="250">
        <v>0</v>
      </c>
      <c r="H230" s="250">
        <v>0</v>
      </c>
      <c r="I230" s="250">
        <v>2</v>
      </c>
      <c r="J230" s="250">
        <v>2</v>
      </c>
      <c r="K230" s="250">
        <v>3</v>
      </c>
      <c r="L230" s="201"/>
      <c r="M230" s="532"/>
    </row>
    <row r="231" spans="1:13" ht="14.25" customHeight="1">
      <c r="A231" s="556"/>
      <c r="B231" s="727"/>
      <c r="C231" s="263" t="s">
        <v>980</v>
      </c>
      <c r="D231" s="250">
        <v>0</v>
      </c>
      <c r="E231" s="250">
        <v>0</v>
      </c>
      <c r="F231" s="250">
        <v>0</v>
      </c>
      <c r="G231" s="250">
        <v>0</v>
      </c>
      <c r="H231" s="250">
        <v>0</v>
      </c>
      <c r="I231" s="250">
        <v>0</v>
      </c>
      <c r="J231" s="250">
        <v>0</v>
      </c>
      <c r="K231" s="250">
        <v>0</v>
      </c>
      <c r="L231" s="201"/>
      <c r="M231" s="532"/>
    </row>
    <row r="232" spans="1:13" ht="14.25" customHeight="1">
      <c r="A232" s="556"/>
      <c r="B232" s="727"/>
      <c r="C232" s="263" t="s">
        <v>981</v>
      </c>
      <c r="D232" s="250">
        <v>1</v>
      </c>
      <c r="E232" s="250">
        <v>2</v>
      </c>
      <c r="F232" s="250">
        <v>1</v>
      </c>
      <c r="G232" s="250">
        <v>3</v>
      </c>
      <c r="H232" s="250">
        <v>2</v>
      </c>
      <c r="I232" s="250">
        <v>4</v>
      </c>
      <c r="J232" s="250">
        <v>3</v>
      </c>
      <c r="K232" s="250">
        <v>2</v>
      </c>
      <c r="L232" s="201"/>
      <c r="M232" s="533"/>
    </row>
    <row r="233" spans="1:13" ht="78" customHeight="1" thickBot="1">
      <c r="A233" s="545"/>
      <c r="B233" s="550" t="s">
        <v>1078</v>
      </c>
      <c r="C233" s="550"/>
      <c r="D233" s="656" t="s">
        <v>1195</v>
      </c>
      <c r="E233" s="657"/>
      <c r="F233" s="657"/>
      <c r="G233" s="657"/>
      <c r="H233" s="658"/>
      <c r="I233" s="297" t="b">
        <v>0</v>
      </c>
      <c r="J233" s="297" t="b">
        <v>1</v>
      </c>
      <c r="K233" s="297" t="b">
        <v>0</v>
      </c>
      <c r="L233" s="297" t="b">
        <v>0</v>
      </c>
      <c r="M233" s="272" t="s">
        <v>10</v>
      </c>
    </row>
    <row r="234" spans="1:13" ht="15" customHeight="1">
      <c r="A234" s="732" t="s">
        <v>54</v>
      </c>
      <c r="B234" s="741" t="s">
        <v>684</v>
      </c>
      <c r="C234" s="546"/>
      <c r="D234" s="261">
        <v>2008</v>
      </c>
      <c r="E234" s="261">
        <v>2009</v>
      </c>
      <c r="F234" s="261">
        <v>2010</v>
      </c>
      <c r="G234" s="261">
        <v>2011</v>
      </c>
      <c r="H234" s="261">
        <v>2012</v>
      </c>
      <c r="I234" s="261">
        <v>2013</v>
      </c>
      <c r="J234" s="261">
        <v>2014</v>
      </c>
      <c r="K234" s="261">
        <v>2015</v>
      </c>
      <c r="L234" s="261" t="s">
        <v>591</v>
      </c>
      <c r="M234" s="722" t="s">
        <v>885</v>
      </c>
    </row>
    <row r="235" spans="1:13" ht="16.5" customHeight="1">
      <c r="A235" s="733"/>
      <c r="B235" s="720" t="s">
        <v>699</v>
      </c>
      <c r="C235" s="260" t="s">
        <v>686</v>
      </c>
      <c r="D235" s="218"/>
      <c r="E235" s="218"/>
      <c r="F235" s="250">
        <v>0</v>
      </c>
      <c r="G235" s="250">
        <v>0</v>
      </c>
      <c r="H235" s="250">
        <v>0</v>
      </c>
      <c r="I235" s="250">
        <v>1</v>
      </c>
      <c r="J235" s="250">
        <v>1</v>
      </c>
      <c r="K235" s="250">
        <v>0</v>
      </c>
      <c r="L235" s="201"/>
      <c r="M235" s="723"/>
    </row>
    <row r="236" spans="1:13" ht="16.5" customHeight="1">
      <c r="A236" s="733"/>
      <c r="B236" s="721"/>
      <c r="C236" s="262" t="s">
        <v>443</v>
      </c>
      <c r="D236" s="277"/>
      <c r="E236" s="277"/>
      <c r="F236" s="277"/>
      <c r="G236" s="277"/>
      <c r="H236" s="278">
        <f>(H235)/H13*1000</f>
        <v>0</v>
      </c>
      <c r="I236" s="279">
        <f>(I235)/I13*1000</f>
        <v>2.3255813953488373</v>
      </c>
      <c r="J236" s="279">
        <f>(J235)/J13*1000</f>
        <v>2.347417840375587</v>
      </c>
      <c r="K236" s="279">
        <f>(K235)/K13*1000</f>
        <v>0</v>
      </c>
      <c r="L236" s="276"/>
      <c r="M236" s="723"/>
    </row>
    <row r="237" spans="1:13" ht="42.75" customHeight="1" thickBot="1">
      <c r="A237" s="734"/>
      <c r="B237" s="740" t="s">
        <v>569</v>
      </c>
      <c r="C237" s="550"/>
      <c r="D237" s="627" t="s">
        <v>1196</v>
      </c>
      <c r="E237" s="628"/>
      <c r="F237" s="628"/>
      <c r="G237" s="628"/>
      <c r="H237" s="629"/>
      <c r="I237" s="297" t="b">
        <v>0</v>
      </c>
      <c r="J237" s="297" t="b">
        <v>1</v>
      </c>
      <c r="K237" s="297" t="b">
        <v>0</v>
      </c>
      <c r="L237" s="297" t="b">
        <v>0</v>
      </c>
      <c r="M237" s="241" t="s">
        <v>10</v>
      </c>
    </row>
    <row r="238" spans="1:13" ht="13.5" customHeight="1">
      <c r="A238" s="544" t="s">
        <v>55</v>
      </c>
      <c r="B238" s="546" t="s">
        <v>395</v>
      </c>
      <c r="C238" s="546"/>
      <c r="D238" s="40">
        <v>2008</v>
      </c>
      <c r="E238" s="40">
        <v>2009</v>
      </c>
      <c r="F238" s="40">
        <v>2010</v>
      </c>
      <c r="G238" s="40">
        <v>2011</v>
      </c>
      <c r="H238" s="40">
        <v>2012</v>
      </c>
      <c r="I238" s="40">
        <v>2013</v>
      </c>
      <c r="J238" s="40">
        <v>2014</v>
      </c>
      <c r="K238" s="40">
        <v>2015</v>
      </c>
      <c r="L238" s="40" t="s">
        <v>591</v>
      </c>
      <c r="M238" s="547" t="s">
        <v>884</v>
      </c>
    </row>
    <row r="239" spans="1:13" ht="49.5" customHeight="1">
      <c r="A239" s="556"/>
      <c r="B239" s="65" t="s">
        <v>687</v>
      </c>
      <c r="C239" s="38" t="s">
        <v>1031</v>
      </c>
      <c r="D239" s="250">
        <v>0</v>
      </c>
      <c r="E239" s="250">
        <v>0</v>
      </c>
      <c r="F239" s="250">
        <v>1</v>
      </c>
      <c r="G239" s="250">
        <v>0</v>
      </c>
      <c r="H239" s="250">
        <v>0</v>
      </c>
      <c r="I239" s="250">
        <v>0</v>
      </c>
      <c r="J239" s="250">
        <v>0</v>
      </c>
      <c r="K239" s="250">
        <v>0</v>
      </c>
      <c r="L239" s="201"/>
      <c r="M239" s="613"/>
    </row>
    <row r="240" spans="1:13" ht="45" customHeight="1" thickBot="1">
      <c r="A240" s="557"/>
      <c r="B240" s="567" t="s">
        <v>698</v>
      </c>
      <c r="C240" s="567"/>
      <c r="D240" s="742" t="s">
        <v>1226</v>
      </c>
      <c r="E240" s="743"/>
      <c r="F240" s="743"/>
      <c r="G240" s="743"/>
      <c r="H240" s="744"/>
      <c r="I240" s="296" t="b">
        <v>0</v>
      </c>
      <c r="J240" s="296" t="b">
        <v>1</v>
      </c>
      <c r="K240" s="296" t="b">
        <v>0</v>
      </c>
      <c r="L240" s="296" t="b">
        <v>0</v>
      </c>
      <c r="M240" s="614"/>
    </row>
    <row r="241" spans="1:13" ht="17.25" customHeight="1">
      <c r="A241" s="544" t="s">
        <v>69</v>
      </c>
      <c r="B241" s="546" t="s">
        <v>514</v>
      </c>
      <c r="C241" s="546"/>
      <c r="D241" s="255">
        <v>2008</v>
      </c>
      <c r="E241" s="255">
        <v>2009</v>
      </c>
      <c r="F241" s="255">
        <v>2010</v>
      </c>
      <c r="G241" s="255">
        <v>2011</v>
      </c>
      <c r="H241" s="255">
        <v>2012</v>
      </c>
      <c r="I241" s="255">
        <v>2013</v>
      </c>
      <c r="J241" s="255">
        <v>2014</v>
      </c>
      <c r="K241" s="255">
        <v>2015</v>
      </c>
      <c r="L241" s="255" t="s">
        <v>591</v>
      </c>
      <c r="M241" s="738" t="s">
        <v>885</v>
      </c>
    </row>
    <row r="242" spans="1:13" ht="15" customHeight="1">
      <c r="A242" s="556"/>
      <c r="B242" s="566" t="s">
        <v>1056</v>
      </c>
      <c r="C242" s="256" t="s">
        <v>1032</v>
      </c>
      <c r="D242" s="220"/>
      <c r="E242" s="220"/>
      <c r="F242" s="250">
        <v>16</v>
      </c>
      <c r="G242" s="250">
        <v>33</v>
      </c>
      <c r="H242" s="250">
        <v>22</v>
      </c>
      <c r="I242" s="250">
        <v>22</v>
      </c>
      <c r="J242" s="250">
        <v>22</v>
      </c>
      <c r="K242" s="250">
        <v>19</v>
      </c>
      <c r="L242" s="201"/>
      <c r="M242" s="739"/>
    </row>
    <row r="243" spans="1:13" ht="20.25" customHeight="1">
      <c r="A243" s="556"/>
      <c r="B243" s="566"/>
      <c r="C243" s="256" t="s">
        <v>1033</v>
      </c>
      <c r="D243" s="220"/>
      <c r="E243" s="220"/>
      <c r="F243" s="250">
        <v>8</v>
      </c>
      <c r="G243" s="250">
        <v>12</v>
      </c>
      <c r="H243" s="250">
        <v>4</v>
      </c>
      <c r="I243" s="250">
        <v>3</v>
      </c>
      <c r="J243" s="250">
        <v>3</v>
      </c>
      <c r="K243" s="250">
        <v>3</v>
      </c>
      <c r="L243" s="201"/>
      <c r="M243" s="739"/>
    </row>
    <row r="244" spans="1:13" ht="25.5" customHeight="1">
      <c r="A244" s="556"/>
      <c r="B244" s="566"/>
      <c r="C244" s="70" t="s">
        <v>1050</v>
      </c>
      <c r="D244" s="273"/>
      <c r="E244" s="273"/>
      <c r="F244" s="273"/>
      <c r="G244" s="273"/>
      <c r="H244" s="274">
        <f>(H242+H243)/H13*1000</f>
        <v>58.426966292134836</v>
      </c>
      <c r="I244" s="275">
        <f>(I242+I243)/I13*1000</f>
        <v>58.139534883720927</v>
      </c>
      <c r="J244" s="275">
        <f>(J242+J243)/J13*1000</f>
        <v>58.685446009389672</v>
      </c>
      <c r="K244" s="275">
        <f>(K242+K243)/K13*1000</f>
        <v>52.505966587112169</v>
      </c>
      <c r="L244" s="276"/>
      <c r="M244" s="739"/>
    </row>
    <row r="245" spans="1:13" ht="52.5" customHeight="1" thickBot="1">
      <c r="A245" s="545"/>
      <c r="B245" s="550" t="s">
        <v>570</v>
      </c>
      <c r="C245" s="550"/>
      <c r="D245" s="642" t="s">
        <v>1197</v>
      </c>
      <c r="E245" s="642"/>
      <c r="F245" s="642"/>
      <c r="G245" s="642"/>
      <c r="H245" s="642"/>
      <c r="I245" s="297" t="b">
        <v>0</v>
      </c>
      <c r="J245" s="297" t="b">
        <v>1</v>
      </c>
      <c r="K245" s="297" t="b">
        <v>0</v>
      </c>
      <c r="L245" s="297" t="b">
        <v>0</v>
      </c>
      <c r="M245" s="243" t="s">
        <v>10</v>
      </c>
    </row>
    <row r="246" spans="1:13" ht="15" customHeight="1">
      <c r="A246" s="572" t="s">
        <v>392</v>
      </c>
      <c r="B246" s="650" t="s">
        <v>365</v>
      </c>
      <c r="C246" s="650"/>
      <c r="D246" s="669" t="s">
        <v>1111</v>
      </c>
      <c r="E246" s="670"/>
      <c r="F246" s="670"/>
      <c r="G246" s="670"/>
      <c r="H246" s="671"/>
      <c r="I246" s="701" t="b">
        <v>0</v>
      </c>
      <c r="J246" s="701" t="b">
        <v>1</v>
      </c>
      <c r="K246" s="701" t="b">
        <v>0</v>
      </c>
      <c r="L246" s="701"/>
      <c r="M246" s="702" t="s">
        <v>10</v>
      </c>
    </row>
    <row r="247" spans="1:13" ht="63" customHeight="1" thickBot="1">
      <c r="A247" s="545"/>
      <c r="B247" s="550" t="s">
        <v>522</v>
      </c>
      <c r="C247" s="550"/>
      <c r="D247" s="745"/>
      <c r="E247" s="746"/>
      <c r="F247" s="746"/>
      <c r="G247" s="746"/>
      <c r="H247" s="747"/>
      <c r="I247" s="630"/>
      <c r="J247" s="735"/>
      <c r="K247" s="735"/>
      <c r="L247" s="735"/>
      <c r="M247" s="548"/>
    </row>
    <row r="248" spans="1:13" ht="18" customHeight="1">
      <c r="A248" s="544" t="s">
        <v>456</v>
      </c>
      <c r="B248" s="546" t="s">
        <v>485</v>
      </c>
      <c r="C248" s="546"/>
      <c r="D248" s="742" t="s">
        <v>1198</v>
      </c>
      <c r="E248" s="743"/>
      <c r="F248" s="743"/>
      <c r="G248" s="743"/>
      <c r="H248" s="744"/>
      <c r="I248" s="578" t="b">
        <v>0</v>
      </c>
      <c r="J248" s="578" t="b">
        <v>1</v>
      </c>
      <c r="K248" s="578" t="b">
        <v>0</v>
      </c>
      <c r="L248" s="578" t="b">
        <v>0</v>
      </c>
      <c r="M248" s="547" t="s">
        <v>10</v>
      </c>
    </row>
    <row r="249" spans="1:13" ht="80.25" customHeight="1" thickBot="1">
      <c r="A249" s="545"/>
      <c r="B249" s="550" t="s">
        <v>571</v>
      </c>
      <c r="C249" s="550"/>
      <c r="D249" s="745"/>
      <c r="E249" s="746"/>
      <c r="F249" s="746"/>
      <c r="G249" s="746"/>
      <c r="H249" s="747"/>
      <c r="I249" s="630"/>
      <c r="J249" s="735"/>
      <c r="K249" s="735"/>
      <c r="L249" s="735"/>
      <c r="M249" s="548"/>
    </row>
    <row r="250" spans="1:13" ht="17.25" customHeight="1">
      <c r="A250" s="562" t="s">
        <v>471</v>
      </c>
      <c r="B250" s="546" t="s">
        <v>477</v>
      </c>
      <c r="C250" s="546"/>
      <c r="D250" s="742" t="s">
        <v>1199</v>
      </c>
      <c r="E250" s="743"/>
      <c r="F250" s="743"/>
      <c r="G250" s="743"/>
      <c r="H250" s="744"/>
      <c r="I250" s="578" t="b">
        <v>0</v>
      </c>
      <c r="J250" s="578" t="b">
        <v>1</v>
      </c>
      <c r="K250" s="578" t="b">
        <v>0</v>
      </c>
      <c r="L250" s="578" t="b">
        <v>0</v>
      </c>
      <c r="M250" s="638" t="s">
        <v>10</v>
      </c>
    </row>
    <row r="251" spans="1:13" ht="90.75" customHeight="1" thickBot="1">
      <c r="A251" s="564"/>
      <c r="B251" s="550" t="s">
        <v>572</v>
      </c>
      <c r="C251" s="550"/>
      <c r="D251" s="745"/>
      <c r="E251" s="746"/>
      <c r="F251" s="746"/>
      <c r="G251" s="746"/>
      <c r="H251" s="747"/>
      <c r="I251" s="630"/>
      <c r="J251" s="735"/>
      <c r="K251" s="735"/>
      <c r="L251" s="735"/>
      <c r="M251" s="643"/>
    </row>
    <row r="252" spans="1:13" ht="17.25" customHeight="1">
      <c r="A252" s="544" t="s">
        <v>475</v>
      </c>
      <c r="B252" s="570" t="s">
        <v>486</v>
      </c>
      <c r="C252" s="571"/>
      <c r="D252" s="742" t="s">
        <v>1200</v>
      </c>
      <c r="E252" s="743"/>
      <c r="F252" s="743"/>
      <c r="G252" s="743"/>
      <c r="H252" s="744"/>
      <c r="I252" s="578" t="b">
        <v>0</v>
      </c>
      <c r="J252" s="578" t="b">
        <v>1</v>
      </c>
      <c r="K252" s="578" t="b">
        <v>0</v>
      </c>
      <c r="L252" s="578" t="b">
        <v>0</v>
      </c>
      <c r="M252" s="547" t="s">
        <v>10</v>
      </c>
    </row>
    <row r="253" spans="1:13" ht="75.75" customHeight="1" thickBot="1">
      <c r="A253" s="545"/>
      <c r="B253" s="568" t="s">
        <v>470</v>
      </c>
      <c r="C253" s="569"/>
      <c r="D253" s="745"/>
      <c r="E253" s="746"/>
      <c r="F253" s="746"/>
      <c r="G253" s="746"/>
      <c r="H253" s="747"/>
      <c r="I253" s="630"/>
      <c r="J253" s="735"/>
      <c r="K253" s="735"/>
      <c r="L253" s="735"/>
      <c r="M253" s="548"/>
    </row>
    <row r="254" spans="1:13" s="22" customFormat="1" ht="18" customHeight="1">
      <c r="A254" s="537" t="s">
        <v>904</v>
      </c>
      <c r="B254" s="538"/>
      <c r="C254" s="539"/>
      <c r="D254" s="672" t="s">
        <v>749</v>
      </c>
      <c r="E254" s="673"/>
      <c r="F254" s="673"/>
      <c r="G254" s="673"/>
      <c r="H254" s="674"/>
      <c r="I254" s="551">
        <f>'7 LPP raport_hinnangud'!D38</f>
        <v>3</v>
      </c>
      <c r="J254" s="552"/>
      <c r="K254" s="552"/>
      <c r="L254" s="553"/>
      <c r="M254" s="679" t="s">
        <v>10</v>
      </c>
    </row>
    <row r="255" spans="1:13" s="22" customFormat="1" ht="23.25" customHeight="1">
      <c r="A255" s="619" t="str">
        <f>$A$70</f>
        <v>Lisada alaeesmärgi koondhinnangu täpsustus, selgitus või muu kommentaar. 
Samuti tooge välja (kuni) 3 tugevust ja nõrkust, mis võtavad alaeesmärgi vastused kokku.</v>
      </c>
      <c r="B255" s="620"/>
      <c r="C255" s="534" t="str">
        <f>C70</f>
        <v>Kokkuvõttev hinnang (sh koondhinnangu täpsustus, selgitus või muu kommentaar)</v>
      </c>
      <c r="D255" s="535" t="str">
        <f>$C$70</f>
        <v>Kokkuvõttev hinnang (sh koondhinnangu täpsustus, selgitus või muu kommentaar)</v>
      </c>
      <c r="E255" s="535"/>
      <c r="F255" s="536"/>
      <c r="G255" s="534" t="str">
        <f>$G$70</f>
        <v>Tugevused</v>
      </c>
      <c r="H255" s="535"/>
      <c r="I255" s="536"/>
      <c r="J255" s="534" t="str">
        <f>$J$70</f>
        <v>Nõrkused</v>
      </c>
      <c r="K255" s="535"/>
      <c r="L255" s="536"/>
      <c r="M255" s="680"/>
    </row>
    <row r="256" spans="1:13" ht="115.5" customHeight="1" thickBot="1">
      <c r="A256" s="621"/>
      <c r="B256" s="622"/>
      <c r="C256" s="603" t="s">
        <v>1201</v>
      </c>
      <c r="D256" s="604"/>
      <c r="E256" s="604"/>
      <c r="F256" s="605"/>
      <c r="G256" s="635" t="s">
        <v>1112</v>
      </c>
      <c r="H256" s="636"/>
      <c r="I256" s="637"/>
      <c r="J256" s="635" t="s">
        <v>1202</v>
      </c>
      <c r="K256" s="636"/>
      <c r="L256" s="637"/>
      <c r="M256" s="681"/>
    </row>
    <row r="257" spans="1:13" ht="15.75" thickBot="1">
      <c r="A257" s="647" t="s">
        <v>444</v>
      </c>
      <c r="B257" s="648"/>
      <c r="C257" s="648"/>
      <c r="D257" s="648"/>
      <c r="E257" s="648"/>
      <c r="F257" s="648"/>
      <c r="G257" s="648"/>
      <c r="H257" s="648"/>
      <c r="I257" s="648"/>
      <c r="J257" s="648"/>
      <c r="K257" s="648"/>
      <c r="L257" s="648"/>
      <c r="M257" s="649"/>
    </row>
    <row r="258" spans="1:13" ht="15.75" thickBot="1">
      <c r="A258" s="610" t="s">
        <v>498</v>
      </c>
      <c r="B258" s="611"/>
      <c r="C258" s="611"/>
      <c r="D258" s="611"/>
      <c r="E258" s="611"/>
      <c r="F258" s="611"/>
      <c r="G258" s="611"/>
      <c r="H258" s="611"/>
      <c r="I258" s="611"/>
      <c r="J258" s="611"/>
      <c r="K258" s="611"/>
      <c r="L258" s="611"/>
      <c r="M258" s="612"/>
    </row>
    <row r="259" spans="1:13" ht="24.75" customHeight="1">
      <c r="A259" s="544" t="s">
        <v>37</v>
      </c>
      <c r="B259" s="546" t="s">
        <v>573</v>
      </c>
      <c r="C259" s="546"/>
      <c r="D259" s="666" t="s">
        <v>1097</v>
      </c>
      <c r="E259" s="667"/>
      <c r="F259" s="667"/>
      <c r="G259" s="667"/>
      <c r="H259" s="668"/>
      <c r="I259" s="578" t="b">
        <v>0</v>
      </c>
      <c r="J259" s="578" t="b">
        <v>1</v>
      </c>
      <c r="K259" s="578" t="b">
        <v>0</v>
      </c>
      <c r="L259" s="578"/>
      <c r="M259" s="547" t="s">
        <v>10</v>
      </c>
    </row>
    <row r="260" spans="1:13" ht="147" customHeight="1" thickBot="1">
      <c r="A260" s="545"/>
      <c r="B260" s="550" t="s">
        <v>574</v>
      </c>
      <c r="C260" s="550"/>
      <c r="D260" s="745"/>
      <c r="E260" s="746"/>
      <c r="F260" s="746"/>
      <c r="G260" s="746"/>
      <c r="H260" s="747"/>
      <c r="I260" s="630"/>
      <c r="J260" s="630"/>
      <c r="K260" s="630"/>
      <c r="L260" s="630"/>
      <c r="M260" s="548"/>
    </row>
    <row r="261" spans="1:13" ht="21.75" customHeight="1">
      <c r="A261" s="544" t="s">
        <v>493</v>
      </c>
      <c r="B261" s="652" t="s">
        <v>575</v>
      </c>
      <c r="C261" s="652"/>
      <c r="D261" s="742" t="s">
        <v>1143</v>
      </c>
      <c r="E261" s="743"/>
      <c r="F261" s="743"/>
      <c r="G261" s="743"/>
      <c r="H261" s="744"/>
      <c r="I261" s="578" t="b">
        <v>1</v>
      </c>
      <c r="J261" s="578" t="b">
        <v>0</v>
      </c>
      <c r="K261" s="578" t="b">
        <v>0</v>
      </c>
      <c r="L261" s="578"/>
      <c r="M261" s="547" t="s">
        <v>10</v>
      </c>
    </row>
    <row r="262" spans="1:13" ht="83.25" customHeight="1" thickBot="1">
      <c r="A262" s="545"/>
      <c r="B262" s="550" t="s">
        <v>576</v>
      </c>
      <c r="C262" s="550"/>
      <c r="D262" s="745"/>
      <c r="E262" s="746"/>
      <c r="F262" s="746"/>
      <c r="G262" s="746"/>
      <c r="H262" s="747"/>
      <c r="I262" s="630"/>
      <c r="J262" s="735"/>
      <c r="K262" s="735"/>
      <c r="L262" s="735"/>
      <c r="M262" s="548"/>
    </row>
    <row r="263" spans="1:13" ht="15" customHeight="1">
      <c r="A263" s="544" t="s">
        <v>499</v>
      </c>
      <c r="B263" s="546" t="s">
        <v>445</v>
      </c>
      <c r="C263" s="546"/>
      <c r="D263" s="742" t="s">
        <v>1227</v>
      </c>
      <c r="E263" s="743"/>
      <c r="F263" s="743"/>
      <c r="G263" s="743"/>
      <c r="H263" s="744"/>
      <c r="I263" s="578" t="b">
        <v>0</v>
      </c>
      <c r="J263" s="578" t="b">
        <v>1</v>
      </c>
      <c r="K263" s="578" t="b">
        <v>0</v>
      </c>
      <c r="L263" s="578" t="b">
        <v>0</v>
      </c>
      <c r="M263" s="547" t="s">
        <v>10</v>
      </c>
    </row>
    <row r="264" spans="1:13" ht="134.25" customHeight="1" thickBot="1">
      <c r="A264" s="545"/>
      <c r="B264" s="550" t="s">
        <v>890</v>
      </c>
      <c r="C264" s="550"/>
      <c r="D264" s="745"/>
      <c r="E264" s="746"/>
      <c r="F264" s="746"/>
      <c r="G264" s="746"/>
      <c r="H264" s="747"/>
      <c r="I264" s="630"/>
      <c r="J264" s="735"/>
      <c r="K264" s="735"/>
      <c r="L264" s="735"/>
      <c r="M264" s="548"/>
    </row>
    <row r="265" spans="1:13" s="22" customFormat="1" ht="15.75" customHeight="1">
      <c r="A265" s="537" t="s">
        <v>905</v>
      </c>
      <c r="B265" s="538"/>
      <c r="C265" s="539"/>
      <c r="D265" s="672" t="s">
        <v>749</v>
      </c>
      <c r="E265" s="673"/>
      <c r="F265" s="673"/>
      <c r="G265" s="673"/>
      <c r="H265" s="674"/>
      <c r="I265" s="551">
        <f>'7 LPP raport_hinnangud'!D49</f>
        <v>3.3333333333333335</v>
      </c>
      <c r="J265" s="552"/>
      <c r="K265" s="552"/>
      <c r="L265" s="553"/>
      <c r="M265" s="679" t="s">
        <v>10</v>
      </c>
    </row>
    <row r="266" spans="1:13" s="22" customFormat="1" ht="25.5" customHeight="1">
      <c r="A266" s="619" t="str">
        <f>$A$70</f>
        <v>Lisada alaeesmärgi koondhinnangu täpsustus, selgitus või muu kommentaar. 
Samuti tooge välja (kuni) 3 tugevust ja nõrkust, mis võtavad alaeesmärgi vastused kokku.</v>
      </c>
      <c r="B266" s="620"/>
      <c r="C266" s="534" t="str">
        <f>C70</f>
        <v>Kokkuvõttev hinnang (sh koondhinnangu täpsustus, selgitus või muu kommentaar)</v>
      </c>
      <c r="D266" s="535" t="str">
        <f>$C$70</f>
        <v>Kokkuvõttev hinnang (sh koondhinnangu täpsustus, selgitus või muu kommentaar)</v>
      </c>
      <c r="E266" s="535"/>
      <c r="F266" s="536"/>
      <c r="G266" s="534" t="str">
        <f>$G$70</f>
        <v>Tugevused</v>
      </c>
      <c r="H266" s="535"/>
      <c r="I266" s="536"/>
      <c r="J266" s="534" t="str">
        <f>$J$70</f>
        <v>Nõrkused</v>
      </c>
      <c r="K266" s="535"/>
      <c r="L266" s="536"/>
      <c r="M266" s="680"/>
    </row>
    <row r="267" spans="1:13" ht="87" customHeight="1" thickBot="1">
      <c r="A267" s="621"/>
      <c r="B267" s="622"/>
      <c r="C267" s="603" t="s">
        <v>1098</v>
      </c>
      <c r="D267" s="604"/>
      <c r="E267" s="604"/>
      <c r="F267" s="605"/>
      <c r="G267" s="635" t="s">
        <v>1099</v>
      </c>
      <c r="H267" s="636"/>
      <c r="I267" s="637"/>
      <c r="J267" s="635" t="s">
        <v>1203</v>
      </c>
      <c r="K267" s="636"/>
      <c r="L267" s="637"/>
      <c r="M267" s="681"/>
    </row>
    <row r="268" spans="1:13" ht="15.75" thickBot="1">
      <c r="A268" s="610" t="s">
        <v>925</v>
      </c>
      <c r="B268" s="611"/>
      <c r="C268" s="611"/>
      <c r="D268" s="611"/>
      <c r="E268" s="611"/>
      <c r="F268" s="611"/>
      <c r="G268" s="611"/>
      <c r="H268" s="611"/>
      <c r="I268" s="611"/>
      <c r="J268" s="611"/>
      <c r="K268" s="611"/>
      <c r="L268" s="611"/>
      <c r="M268" s="612"/>
    </row>
    <row r="269" spans="1:13" ht="17.25" customHeight="1">
      <c r="A269" s="544" t="s">
        <v>38</v>
      </c>
      <c r="B269" s="546" t="s">
        <v>14</v>
      </c>
      <c r="C269" s="546"/>
      <c r="D269" s="742" t="s">
        <v>1100</v>
      </c>
      <c r="E269" s="743"/>
      <c r="F269" s="743"/>
      <c r="G269" s="743"/>
      <c r="H269" s="744"/>
      <c r="I269" s="578" t="b">
        <v>1</v>
      </c>
      <c r="J269" s="578" t="b">
        <v>0</v>
      </c>
      <c r="K269" s="578" t="b">
        <v>0</v>
      </c>
      <c r="L269" s="578" t="b">
        <v>0</v>
      </c>
      <c r="M269" s="547" t="s">
        <v>10</v>
      </c>
    </row>
    <row r="270" spans="1:13" ht="195.75" customHeight="1" thickBot="1">
      <c r="A270" s="545"/>
      <c r="B270" s="550" t="s">
        <v>577</v>
      </c>
      <c r="C270" s="550"/>
      <c r="D270" s="745"/>
      <c r="E270" s="746"/>
      <c r="F270" s="746"/>
      <c r="G270" s="746"/>
      <c r="H270" s="747"/>
      <c r="I270" s="630"/>
      <c r="J270" s="735"/>
      <c r="K270" s="735"/>
      <c r="L270" s="735"/>
      <c r="M270" s="548"/>
    </row>
    <row r="271" spans="1:13" ht="15" customHeight="1">
      <c r="A271" s="544" t="s">
        <v>501</v>
      </c>
      <c r="B271" s="546" t="s">
        <v>22</v>
      </c>
      <c r="C271" s="546"/>
      <c r="D271" s="742" t="s">
        <v>1228</v>
      </c>
      <c r="E271" s="743"/>
      <c r="F271" s="743"/>
      <c r="G271" s="743"/>
      <c r="H271" s="744"/>
      <c r="I271" s="578" t="b">
        <v>1</v>
      </c>
      <c r="J271" s="578" t="b">
        <v>0</v>
      </c>
      <c r="K271" s="578" t="b">
        <v>0</v>
      </c>
      <c r="L271" s="578"/>
      <c r="M271" s="547" t="s">
        <v>10</v>
      </c>
    </row>
    <row r="272" spans="1:13" ht="124.5" customHeight="1" thickBot="1">
      <c r="A272" s="545"/>
      <c r="B272" s="550" t="s">
        <v>578</v>
      </c>
      <c r="C272" s="550"/>
      <c r="D272" s="745"/>
      <c r="E272" s="746"/>
      <c r="F272" s="746"/>
      <c r="G272" s="746"/>
      <c r="H272" s="747"/>
      <c r="I272" s="630"/>
      <c r="J272" s="735"/>
      <c r="K272" s="735"/>
      <c r="L272" s="735"/>
      <c r="M272" s="548"/>
    </row>
    <row r="273" spans="1:13" ht="15" customHeight="1">
      <c r="A273" s="544" t="s">
        <v>502</v>
      </c>
      <c r="B273" s="546" t="s">
        <v>15</v>
      </c>
      <c r="C273" s="546"/>
      <c r="D273" s="742" t="s">
        <v>1229</v>
      </c>
      <c r="E273" s="743"/>
      <c r="F273" s="743"/>
      <c r="G273" s="743"/>
      <c r="H273" s="744"/>
      <c r="I273" s="578" t="b">
        <v>1</v>
      </c>
      <c r="J273" s="578" t="b">
        <v>0</v>
      </c>
      <c r="K273" s="578" t="b">
        <v>0</v>
      </c>
      <c r="L273" s="578" t="b">
        <v>0</v>
      </c>
      <c r="M273" s="547" t="s">
        <v>10</v>
      </c>
    </row>
    <row r="274" spans="1:13" ht="112.5" customHeight="1" thickBot="1">
      <c r="A274" s="545"/>
      <c r="B274" s="550" t="s">
        <v>579</v>
      </c>
      <c r="C274" s="550"/>
      <c r="D274" s="745"/>
      <c r="E274" s="746"/>
      <c r="F274" s="746"/>
      <c r="G274" s="746"/>
      <c r="H274" s="747"/>
      <c r="I274" s="630"/>
      <c r="J274" s="735"/>
      <c r="K274" s="735"/>
      <c r="L274" s="735"/>
      <c r="M274" s="548"/>
    </row>
    <row r="275" spans="1:13" ht="16.5" customHeight="1">
      <c r="A275" s="544" t="s">
        <v>503</v>
      </c>
      <c r="B275" s="546" t="s">
        <v>4</v>
      </c>
      <c r="C275" s="546"/>
      <c r="D275" s="742" t="s">
        <v>1204</v>
      </c>
      <c r="E275" s="743"/>
      <c r="F275" s="743"/>
      <c r="G275" s="743"/>
      <c r="H275" s="744"/>
      <c r="I275" s="578" t="b">
        <v>1</v>
      </c>
      <c r="J275" s="578" t="b">
        <v>0</v>
      </c>
      <c r="K275" s="578" t="b">
        <v>0</v>
      </c>
      <c r="L275" s="578"/>
      <c r="M275" s="547" t="s">
        <v>10</v>
      </c>
    </row>
    <row r="276" spans="1:13" ht="176.25" customHeight="1" thickBot="1">
      <c r="A276" s="545"/>
      <c r="B276" s="550" t="s">
        <v>580</v>
      </c>
      <c r="C276" s="550"/>
      <c r="D276" s="745"/>
      <c r="E276" s="746"/>
      <c r="F276" s="746"/>
      <c r="G276" s="746"/>
      <c r="H276" s="747"/>
      <c r="I276" s="630"/>
      <c r="J276" s="735"/>
      <c r="K276" s="735"/>
      <c r="L276" s="735"/>
      <c r="M276" s="548"/>
    </row>
    <row r="277" spans="1:13" ht="15" customHeight="1">
      <c r="A277" s="572" t="s">
        <v>504</v>
      </c>
      <c r="B277" s="650" t="s">
        <v>473</v>
      </c>
      <c r="C277" s="650"/>
      <c r="D277" s="742" t="s">
        <v>1205</v>
      </c>
      <c r="E277" s="743"/>
      <c r="F277" s="743"/>
      <c r="G277" s="743"/>
      <c r="H277" s="744"/>
      <c r="I277" s="578" t="b">
        <v>0</v>
      </c>
      <c r="J277" s="578" t="b">
        <v>1</v>
      </c>
      <c r="K277" s="578" t="b">
        <v>0</v>
      </c>
      <c r="L277" s="578"/>
      <c r="M277" s="702" t="s">
        <v>10</v>
      </c>
    </row>
    <row r="278" spans="1:13" ht="161.25" customHeight="1" thickBot="1">
      <c r="A278" s="557"/>
      <c r="B278" s="651" t="s">
        <v>581</v>
      </c>
      <c r="C278" s="651"/>
      <c r="D278" s="745"/>
      <c r="E278" s="746"/>
      <c r="F278" s="746"/>
      <c r="G278" s="746"/>
      <c r="H278" s="747"/>
      <c r="I278" s="630"/>
      <c r="J278" s="735"/>
      <c r="K278" s="735"/>
      <c r="L278" s="735"/>
      <c r="M278" s="614"/>
    </row>
    <row r="279" spans="1:13" ht="14.25" customHeight="1">
      <c r="A279" s="544" t="s">
        <v>505</v>
      </c>
      <c r="B279" s="546" t="s">
        <v>16</v>
      </c>
      <c r="C279" s="546"/>
      <c r="D279" s="742" t="s">
        <v>1206</v>
      </c>
      <c r="E279" s="743"/>
      <c r="F279" s="743"/>
      <c r="G279" s="743"/>
      <c r="H279" s="744"/>
      <c r="I279" s="578" t="b">
        <v>0</v>
      </c>
      <c r="J279" s="578" t="b">
        <v>1</v>
      </c>
      <c r="K279" s="578" t="b">
        <v>0</v>
      </c>
      <c r="L279" s="578" t="b">
        <v>0</v>
      </c>
      <c r="M279" s="547" t="s">
        <v>10</v>
      </c>
    </row>
    <row r="280" spans="1:13" ht="129" customHeight="1" thickBot="1">
      <c r="A280" s="557"/>
      <c r="B280" s="567" t="s">
        <v>582</v>
      </c>
      <c r="C280" s="567"/>
      <c r="D280" s="669"/>
      <c r="E280" s="670"/>
      <c r="F280" s="670"/>
      <c r="G280" s="670"/>
      <c r="H280" s="671"/>
      <c r="I280" s="529"/>
      <c r="J280" s="529"/>
      <c r="K280" s="529"/>
      <c r="L280" s="529"/>
      <c r="M280" s="614"/>
    </row>
    <row r="281" spans="1:13">
      <c r="A281" s="562" t="s">
        <v>506</v>
      </c>
      <c r="B281" s="546" t="s">
        <v>18</v>
      </c>
      <c r="C281" s="546"/>
      <c r="D281" s="40">
        <v>2008</v>
      </c>
      <c r="E281" s="40">
        <v>2009</v>
      </c>
      <c r="F281" s="40">
        <v>2010</v>
      </c>
      <c r="G281" s="40">
        <v>2011</v>
      </c>
      <c r="H281" s="40">
        <v>2012</v>
      </c>
      <c r="I281" s="40">
        <v>2013</v>
      </c>
      <c r="J281" s="40">
        <v>2014</v>
      </c>
      <c r="K281" s="40">
        <v>2015</v>
      </c>
      <c r="L281" s="40" t="s">
        <v>591</v>
      </c>
      <c r="M281" s="638" t="s">
        <v>885</v>
      </c>
    </row>
    <row r="282" spans="1:13" ht="17.25" customHeight="1">
      <c r="A282" s="563"/>
      <c r="B282" s="152" t="s">
        <v>728</v>
      </c>
      <c r="C282" s="102" t="s">
        <v>729</v>
      </c>
      <c r="D282" s="221"/>
      <c r="E282" s="221"/>
      <c r="F282" s="106">
        <v>6</v>
      </c>
      <c r="G282" s="106">
        <v>5</v>
      </c>
      <c r="H282" s="106">
        <v>7</v>
      </c>
      <c r="I282" s="106">
        <v>2</v>
      </c>
      <c r="J282" s="106">
        <v>6</v>
      </c>
      <c r="K282" s="106">
        <v>8</v>
      </c>
      <c r="L282" s="104"/>
      <c r="M282" s="719"/>
    </row>
    <row r="283" spans="1:13" ht="17.25" customHeight="1">
      <c r="A283" s="563"/>
      <c r="B283" s="159"/>
      <c r="C283" s="103" t="s">
        <v>730</v>
      </c>
      <c r="D283" s="222"/>
      <c r="E283" s="222"/>
      <c r="F283" s="222"/>
      <c r="G283" s="222"/>
      <c r="H283" s="270">
        <f>H282/H13*1000</f>
        <v>15.730337078651687</v>
      </c>
      <c r="I283" s="271">
        <f>I282/I13*1000</f>
        <v>4.6511627906976747</v>
      </c>
      <c r="J283" s="271">
        <f>J282/J13*1000</f>
        <v>14.084507042253522</v>
      </c>
      <c r="K283" s="271">
        <f>K282/K13*1000</f>
        <v>19.093078758949883</v>
      </c>
      <c r="L283" s="105"/>
      <c r="M283" s="702"/>
    </row>
    <row r="284" spans="1:13" ht="276" customHeight="1" thickBot="1">
      <c r="A284" s="564"/>
      <c r="B284" s="550" t="s">
        <v>583</v>
      </c>
      <c r="C284" s="550"/>
      <c r="D284" s="642" t="s">
        <v>1230</v>
      </c>
      <c r="E284" s="642"/>
      <c r="F284" s="642"/>
      <c r="G284" s="642"/>
      <c r="H284" s="642"/>
      <c r="I284" s="297" t="b">
        <v>0</v>
      </c>
      <c r="J284" s="297" t="b">
        <v>1</v>
      </c>
      <c r="K284" s="297" t="b">
        <v>0</v>
      </c>
      <c r="L284" s="297"/>
      <c r="M284" s="153" t="s">
        <v>10</v>
      </c>
    </row>
    <row r="285" spans="1:13" ht="24" customHeight="1">
      <c r="A285" s="572" t="s">
        <v>507</v>
      </c>
      <c r="B285" s="748" t="s">
        <v>19</v>
      </c>
      <c r="C285" s="748"/>
      <c r="D285" s="669" t="s">
        <v>1144</v>
      </c>
      <c r="E285" s="670"/>
      <c r="F285" s="670"/>
      <c r="G285" s="670"/>
      <c r="H285" s="671"/>
      <c r="I285" s="701" t="b">
        <v>0</v>
      </c>
      <c r="J285" s="701" t="b">
        <v>1</v>
      </c>
      <c r="K285" s="701" t="b">
        <v>0</v>
      </c>
      <c r="L285" s="701"/>
      <c r="M285" s="702" t="s">
        <v>10</v>
      </c>
    </row>
    <row r="286" spans="1:13" ht="84.75" customHeight="1" thickBot="1">
      <c r="A286" s="545"/>
      <c r="B286" s="550" t="s">
        <v>584</v>
      </c>
      <c r="C286" s="550"/>
      <c r="D286" s="745"/>
      <c r="E286" s="746"/>
      <c r="F286" s="746"/>
      <c r="G286" s="746"/>
      <c r="H286" s="747"/>
      <c r="I286" s="630"/>
      <c r="J286" s="735"/>
      <c r="K286" s="735"/>
      <c r="L286" s="735"/>
      <c r="M286" s="548"/>
    </row>
    <row r="287" spans="1:13">
      <c r="A287" s="544" t="s">
        <v>508</v>
      </c>
      <c r="B287" s="546" t="s">
        <v>515</v>
      </c>
      <c r="C287" s="546"/>
      <c r="D287" s="742" t="s">
        <v>1231</v>
      </c>
      <c r="E287" s="743"/>
      <c r="F287" s="743"/>
      <c r="G287" s="743"/>
      <c r="H287" s="744"/>
      <c r="I287" s="578" t="b">
        <v>0</v>
      </c>
      <c r="J287" s="578" t="b">
        <v>1</v>
      </c>
      <c r="K287" s="578" t="b">
        <v>0</v>
      </c>
      <c r="L287" s="578" t="b">
        <v>0</v>
      </c>
      <c r="M287" s="547" t="s">
        <v>10</v>
      </c>
    </row>
    <row r="288" spans="1:13" ht="276.75" customHeight="1" thickBot="1">
      <c r="A288" s="545"/>
      <c r="B288" s="550" t="s">
        <v>585</v>
      </c>
      <c r="C288" s="550"/>
      <c r="D288" s="745"/>
      <c r="E288" s="746"/>
      <c r="F288" s="746"/>
      <c r="G288" s="746"/>
      <c r="H288" s="747"/>
      <c r="I288" s="630"/>
      <c r="J288" s="735"/>
      <c r="K288" s="735"/>
      <c r="L288" s="735"/>
      <c r="M288" s="548"/>
    </row>
    <row r="289" spans="1:13" ht="13.5" customHeight="1">
      <c r="A289" s="544" t="s">
        <v>509</v>
      </c>
      <c r="B289" s="154" t="s">
        <v>408</v>
      </c>
      <c r="C289" s="16"/>
      <c r="D289" s="40">
        <v>2008</v>
      </c>
      <c r="E289" s="40">
        <v>2009</v>
      </c>
      <c r="F289" s="40">
        <v>2010</v>
      </c>
      <c r="G289" s="40">
        <v>2011</v>
      </c>
      <c r="H289" s="40">
        <v>2012</v>
      </c>
      <c r="I289" s="40">
        <v>2013</v>
      </c>
      <c r="J289" s="40">
        <v>2014</v>
      </c>
      <c r="K289" s="40">
        <v>2015</v>
      </c>
      <c r="L289" s="40" t="s">
        <v>591</v>
      </c>
      <c r="M289" s="547" t="s">
        <v>885</v>
      </c>
    </row>
    <row r="290" spans="1:13" ht="29.25" customHeight="1">
      <c r="A290" s="556"/>
      <c r="B290" s="566" t="s">
        <v>446</v>
      </c>
      <c r="C290" s="256" t="s">
        <v>1058</v>
      </c>
      <c r="D290" s="223"/>
      <c r="E290" s="223"/>
      <c r="F290" s="250">
        <v>44</v>
      </c>
      <c r="G290" s="250">
        <v>54</v>
      </c>
      <c r="H290" s="250">
        <v>53</v>
      </c>
      <c r="I290" s="250">
        <v>57</v>
      </c>
      <c r="J290" s="250">
        <v>43</v>
      </c>
      <c r="K290" s="250">
        <v>67</v>
      </c>
      <c r="L290" s="201"/>
      <c r="M290" s="613"/>
    </row>
    <row r="291" spans="1:13" ht="15" customHeight="1">
      <c r="A291" s="556"/>
      <c r="B291" s="566"/>
      <c r="C291" s="38" t="s">
        <v>1034</v>
      </c>
      <c r="D291" s="223"/>
      <c r="E291" s="223"/>
      <c r="F291" s="250">
        <v>8</v>
      </c>
      <c r="G291" s="250">
        <v>11</v>
      </c>
      <c r="H291" s="250">
        <v>15</v>
      </c>
      <c r="I291" s="250">
        <v>10</v>
      </c>
      <c r="J291" s="250">
        <v>16</v>
      </c>
      <c r="K291" s="250">
        <v>18</v>
      </c>
      <c r="L291" s="201"/>
      <c r="M291" s="613"/>
    </row>
    <row r="292" spans="1:13" ht="15" customHeight="1" thickBot="1">
      <c r="A292" s="557"/>
      <c r="B292" s="567"/>
      <c r="C292" s="87" t="s">
        <v>1035</v>
      </c>
      <c r="D292" s="224"/>
      <c r="E292" s="224"/>
      <c r="F292" s="289">
        <f t="shared" ref="F292:K292" si="15">F290/F11*1000</f>
        <v>13.968253968253968</v>
      </c>
      <c r="G292" s="289">
        <f t="shared" si="15"/>
        <v>17.589576547231271</v>
      </c>
      <c r="H292" s="289">
        <f t="shared" si="15"/>
        <v>18.609550561797754</v>
      </c>
      <c r="I292" s="289">
        <f t="shared" si="15"/>
        <v>20.637219406227373</v>
      </c>
      <c r="J292" s="289">
        <f t="shared" si="15"/>
        <v>15.908250092489826</v>
      </c>
      <c r="K292" s="289">
        <f t="shared" si="15"/>
        <v>25.140712945590995</v>
      </c>
      <c r="L292" s="202"/>
      <c r="M292" s="614"/>
    </row>
    <row r="293" spans="1:13" ht="15" customHeight="1">
      <c r="A293" s="751" t="s">
        <v>510</v>
      </c>
      <c r="B293" s="741" t="s">
        <v>17</v>
      </c>
      <c r="C293" s="546"/>
      <c r="D293" s="666" t="s">
        <v>1101</v>
      </c>
      <c r="E293" s="667"/>
      <c r="F293" s="667"/>
      <c r="G293" s="667"/>
      <c r="H293" s="668"/>
      <c r="I293" s="578" t="b">
        <v>1</v>
      </c>
      <c r="J293" s="578" t="b">
        <v>0</v>
      </c>
      <c r="K293" s="578" t="b">
        <v>0</v>
      </c>
      <c r="L293" s="578"/>
      <c r="M293" s="547" t="s">
        <v>10</v>
      </c>
    </row>
    <row r="294" spans="1:13" ht="276.75" customHeight="1" thickBot="1">
      <c r="A294" s="734"/>
      <c r="B294" s="740" t="s">
        <v>586</v>
      </c>
      <c r="C294" s="550"/>
      <c r="D294" s="745"/>
      <c r="E294" s="746"/>
      <c r="F294" s="746"/>
      <c r="G294" s="746"/>
      <c r="H294" s="747"/>
      <c r="I294" s="630"/>
      <c r="J294" s="630"/>
      <c r="K294" s="630"/>
      <c r="L294" s="630"/>
      <c r="M294" s="548"/>
    </row>
    <row r="295" spans="1:13" ht="17.25" customHeight="1">
      <c r="A295" s="544" t="s">
        <v>511</v>
      </c>
      <c r="B295" s="546" t="s">
        <v>27</v>
      </c>
      <c r="C295" s="546"/>
      <c r="D295" s="742" t="s">
        <v>1102</v>
      </c>
      <c r="E295" s="743"/>
      <c r="F295" s="743"/>
      <c r="G295" s="743"/>
      <c r="H295" s="744"/>
      <c r="I295" s="578" t="b">
        <v>1</v>
      </c>
      <c r="J295" s="578" t="b">
        <v>0</v>
      </c>
      <c r="K295" s="578" t="b">
        <v>0</v>
      </c>
      <c r="L295" s="578"/>
      <c r="M295" s="547" t="s">
        <v>10</v>
      </c>
    </row>
    <row r="296" spans="1:13" ht="156" customHeight="1" thickBot="1">
      <c r="A296" s="557"/>
      <c r="B296" s="567" t="s">
        <v>587</v>
      </c>
      <c r="C296" s="567"/>
      <c r="D296" s="745"/>
      <c r="E296" s="746"/>
      <c r="F296" s="746"/>
      <c r="G296" s="746"/>
      <c r="H296" s="747"/>
      <c r="I296" s="630"/>
      <c r="J296" s="735"/>
      <c r="K296" s="735"/>
      <c r="L296" s="735"/>
      <c r="M296" s="614"/>
    </row>
    <row r="297" spans="1:13" ht="17.25" customHeight="1">
      <c r="A297" s="692" t="s">
        <v>525</v>
      </c>
      <c r="B297" s="546" t="s">
        <v>520</v>
      </c>
      <c r="C297" s="546"/>
      <c r="D297" s="742" t="s">
        <v>1103</v>
      </c>
      <c r="E297" s="743"/>
      <c r="F297" s="743"/>
      <c r="G297" s="743"/>
      <c r="H297" s="744"/>
      <c r="I297" s="578" t="b">
        <v>0</v>
      </c>
      <c r="J297" s="578" t="b">
        <v>1</v>
      </c>
      <c r="K297" s="578" t="b">
        <v>0</v>
      </c>
      <c r="L297" s="578" t="b">
        <v>0</v>
      </c>
      <c r="M297" s="638" t="s">
        <v>10</v>
      </c>
    </row>
    <row r="298" spans="1:13" ht="30" customHeight="1" thickBot="1">
      <c r="A298" s="545"/>
      <c r="B298" s="550" t="s">
        <v>521</v>
      </c>
      <c r="C298" s="550"/>
      <c r="D298" s="745"/>
      <c r="E298" s="746"/>
      <c r="F298" s="746"/>
      <c r="G298" s="746"/>
      <c r="H298" s="747"/>
      <c r="I298" s="630"/>
      <c r="J298" s="735"/>
      <c r="K298" s="735"/>
      <c r="L298" s="735"/>
      <c r="M298" s="643"/>
    </row>
    <row r="299" spans="1:13" s="22" customFormat="1" ht="20.25" customHeight="1">
      <c r="A299" s="537" t="s">
        <v>906</v>
      </c>
      <c r="B299" s="538"/>
      <c r="C299" s="539"/>
      <c r="D299" s="672" t="s">
        <v>749</v>
      </c>
      <c r="E299" s="673"/>
      <c r="F299" s="673"/>
      <c r="G299" s="673"/>
      <c r="H299" s="674"/>
      <c r="I299" s="551">
        <f>'7 LPP raport_hinnangud'!D53</f>
        <v>3.5</v>
      </c>
      <c r="J299" s="552"/>
      <c r="K299" s="552"/>
      <c r="L299" s="553"/>
      <c r="M299" s="679" t="s">
        <v>10</v>
      </c>
    </row>
    <row r="300" spans="1:13" s="22" customFormat="1" ht="22.5" customHeight="1">
      <c r="A300" s="619" t="str">
        <f>$A$70</f>
        <v>Lisada alaeesmärgi koondhinnangu täpsustus, selgitus või muu kommentaar. 
Samuti tooge välja (kuni) 3 tugevust ja nõrkust, mis võtavad alaeesmärgi vastused kokku.</v>
      </c>
      <c r="B300" s="620"/>
      <c r="C300" s="534" t="str">
        <f>C70</f>
        <v>Kokkuvõttev hinnang (sh koondhinnangu täpsustus, selgitus või muu kommentaar)</v>
      </c>
      <c r="D300" s="535" t="str">
        <f>$C$70</f>
        <v>Kokkuvõttev hinnang (sh koondhinnangu täpsustus, selgitus või muu kommentaar)</v>
      </c>
      <c r="E300" s="535"/>
      <c r="F300" s="536"/>
      <c r="G300" s="534" t="str">
        <f>$G$70</f>
        <v>Tugevused</v>
      </c>
      <c r="H300" s="535"/>
      <c r="I300" s="536"/>
      <c r="J300" s="534" t="str">
        <f>$J$70</f>
        <v>Nõrkused</v>
      </c>
      <c r="K300" s="535"/>
      <c r="L300" s="536"/>
      <c r="M300" s="680"/>
    </row>
    <row r="301" spans="1:13" ht="42.75" customHeight="1" thickBot="1">
      <c r="A301" s="621"/>
      <c r="B301" s="622"/>
      <c r="C301" s="603" t="s">
        <v>1207</v>
      </c>
      <c r="D301" s="604"/>
      <c r="E301" s="604"/>
      <c r="F301" s="605"/>
      <c r="G301" s="635" t="s">
        <v>1104</v>
      </c>
      <c r="H301" s="636"/>
      <c r="I301" s="637"/>
      <c r="J301" s="635" t="s">
        <v>1208</v>
      </c>
      <c r="K301" s="636"/>
      <c r="L301" s="637"/>
      <c r="M301" s="681"/>
    </row>
    <row r="302" spans="1:13" ht="15.75" thickBot="1">
      <c r="A302" s="610" t="s">
        <v>697</v>
      </c>
      <c r="B302" s="611"/>
      <c r="C302" s="611"/>
      <c r="D302" s="611"/>
      <c r="E302" s="611"/>
      <c r="F302" s="611"/>
      <c r="G302" s="611"/>
      <c r="H302" s="611"/>
      <c r="I302" s="611"/>
      <c r="J302" s="611"/>
      <c r="K302" s="611"/>
      <c r="L302" s="611"/>
      <c r="M302" s="612"/>
    </row>
    <row r="303" spans="1:13" ht="22.5" customHeight="1" thickBot="1">
      <c r="A303" s="610" t="s">
        <v>476</v>
      </c>
      <c r="B303" s="611"/>
      <c r="C303" s="611"/>
      <c r="D303" s="611"/>
      <c r="E303" s="611"/>
      <c r="F303" s="611"/>
      <c r="G303" s="611"/>
      <c r="H303" s="611"/>
      <c r="I303" s="611"/>
      <c r="J303" s="611"/>
      <c r="K303" s="611"/>
      <c r="L303" s="611"/>
      <c r="M303" s="612"/>
    </row>
    <row r="304" spans="1:13" ht="17.25" customHeight="1">
      <c r="A304" s="544" t="s">
        <v>393</v>
      </c>
      <c r="B304" s="546" t="s">
        <v>461</v>
      </c>
      <c r="C304" s="16"/>
      <c r="D304" s="40">
        <v>2008</v>
      </c>
      <c r="E304" s="40">
        <v>2009</v>
      </c>
      <c r="F304" s="40">
        <v>2010</v>
      </c>
      <c r="G304" s="40">
        <v>2011</v>
      </c>
      <c r="H304" s="40">
        <v>2012</v>
      </c>
      <c r="I304" s="40">
        <v>2013</v>
      </c>
      <c r="J304" s="40">
        <v>2014</v>
      </c>
      <c r="K304" s="40">
        <v>2015</v>
      </c>
      <c r="L304" s="40" t="s">
        <v>591</v>
      </c>
      <c r="M304" s="547" t="s">
        <v>449</v>
      </c>
    </row>
    <row r="305" spans="1:13">
      <c r="A305" s="572"/>
      <c r="B305" s="650"/>
      <c r="C305" s="38" t="s">
        <v>1036</v>
      </c>
      <c r="D305" s="88">
        <v>1</v>
      </c>
      <c r="E305" s="88">
        <v>1</v>
      </c>
      <c r="F305" s="88">
        <v>1</v>
      </c>
      <c r="G305" s="88">
        <v>1</v>
      </c>
      <c r="H305" s="88">
        <v>1</v>
      </c>
      <c r="I305" s="88">
        <v>1</v>
      </c>
      <c r="J305" s="88">
        <v>1</v>
      </c>
      <c r="K305" s="203"/>
      <c r="L305" s="203"/>
      <c r="M305" s="702"/>
    </row>
    <row r="306" spans="1:13" ht="18.75" customHeight="1">
      <c r="A306" s="556"/>
      <c r="B306" s="573"/>
      <c r="C306" s="38" t="s">
        <v>1037</v>
      </c>
      <c r="D306" s="203"/>
      <c r="E306" s="203"/>
      <c r="F306" s="203"/>
      <c r="G306" s="203"/>
      <c r="H306" s="94">
        <f>H13/H305</f>
        <v>445</v>
      </c>
      <c r="I306" s="94">
        <f>I13/I305</f>
        <v>430</v>
      </c>
      <c r="J306" s="94">
        <f>J13/J305</f>
        <v>426</v>
      </c>
      <c r="K306" s="203"/>
      <c r="L306" s="203"/>
      <c r="M306" s="613"/>
    </row>
    <row r="307" spans="1:13" ht="124.5" customHeight="1" thickBot="1">
      <c r="A307" s="557"/>
      <c r="B307" s="567" t="s">
        <v>891</v>
      </c>
      <c r="C307" s="567"/>
      <c r="D307" s="742" t="s">
        <v>1232</v>
      </c>
      <c r="E307" s="743"/>
      <c r="F307" s="743"/>
      <c r="G307" s="743"/>
      <c r="H307" s="744"/>
      <c r="I307" s="296" t="b">
        <v>1</v>
      </c>
      <c r="J307" s="296" t="b">
        <v>0</v>
      </c>
      <c r="K307" s="296" t="b">
        <v>0</v>
      </c>
      <c r="L307" s="296" t="b">
        <v>0</v>
      </c>
      <c r="M307" s="150" t="s">
        <v>10</v>
      </c>
    </row>
    <row r="308" spans="1:13" ht="24" customHeight="1">
      <c r="A308" s="544" t="s">
        <v>460</v>
      </c>
      <c r="B308" s="546" t="s">
        <v>407</v>
      </c>
      <c r="C308" s="546"/>
      <c r="D308" s="37">
        <v>2008</v>
      </c>
      <c r="E308" s="37">
        <v>2009</v>
      </c>
      <c r="F308" s="37">
        <v>2010</v>
      </c>
      <c r="G308" s="37">
        <v>2011</v>
      </c>
      <c r="H308" s="37">
        <v>2012</v>
      </c>
      <c r="I308" s="37">
        <v>2013</v>
      </c>
      <c r="J308" s="37">
        <v>2014</v>
      </c>
      <c r="K308" s="37">
        <v>2015</v>
      </c>
      <c r="L308" s="37" t="s">
        <v>591</v>
      </c>
      <c r="M308" s="547" t="s">
        <v>535</v>
      </c>
    </row>
    <row r="309" spans="1:13" ht="17.25" customHeight="1">
      <c r="A309" s="556"/>
      <c r="B309" s="566" t="s">
        <v>989</v>
      </c>
      <c r="C309" s="38" t="s">
        <v>438</v>
      </c>
      <c r="D309" s="84">
        <v>14</v>
      </c>
      <c r="E309" s="84">
        <v>13</v>
      </c>
      <c r="F309" s="84">
        <v>14</v>
      </c>
      <c r="G309" s="84">
        <v>14</v>
      </c>
      <c r="H309" s="84">
        <v>14</v>
      </c>
      <c r="I309" s="84">
        <v>14</v>
      </c>
      <c r="J309" s="84">
        <v>10</v>
      </c>
      <c r="K309" s="84">
        <v>13</v>
      </c>
      <c r="L309" s="204"/>
      <c r="M309" s="613"/>
    </row>
    <row r="310" spans="1:13" ht="22.5">
      <c r="A310" s="556"/>
      <c r="B310" s="566"/>
      <c r="C310" s="38" t="s">
        <v>1091</v>
      </c>
      <c r="D310" s="225">
        <f>D124/D309</f>
        <v>9.7142857142857135</v>
      </c>
      <c r="E310" s="225">
        <f t="shared" ref="E310:K310" si="16">E124/E309</f>
        <v>8.3076923076923084</v>
      </c>
      <c r="F310" s="225">
        <f t="shared" si="16"/>
        <v>8.7142857142857135</v>
      </c>
      <c r="G310" s="225">
        <f t="shared" si="16"/>
        <v>8.1428571428571423</v>
      </c>
      <c r="H310" s="225">
        <f t="shared" si="16"/>
        <v>7.7857142857142856</v>
      </c>
      <c r="I310" s="225">
        <f t="shared" si="16"/>
        <v>8</v>
      </c>
      <c r="J310" s="225">
        <f t="shared" si="16"/>
        <v>11.1</v>
      </c>
      <c r="K310" s="225">
        <f t="shared" si="16"/>
        <v>8.5384615384615383</v>
      </c>
      <c r="L310" s="204"/>
      <c r="M310" s="613"/>
    </row>
    <row r="311" spans="1:13">
      <c r="A311" s="556"/>
      <c r="B311" s="566"/>
      <c r="C311" s="38" t="s">
        <v>437</v>
      </c>
      <c r="D311" s="217">
        <v>49</v>
      </c>
      <c r="E311" s="217">
        <v>48</v>
      </c>
      <c r="F311" s="217">
        <v>39</v>
      </c>
      <c r="G311" s="217">
        <v>38</v>
      </c>
      <c r="H311" s="217">
        <v>39</v>
      </c>
      <c r="I311" s="77">
        <v>39</v>
      </c>
      <c r="J311" s="77">
        <v>40</v>
      </c>
      <c r="K311" s="77">
        <v>40</v>
      </c>
      <c r="L311" s="204"/>
      <c r="M311" s="613"/>
    </row>
    <row r="312" spans="1:13" ht="22.5">
      <c r="A312" s="556"/>
      <c r="B312" s="566"/>
      <c r="C312" s="38" t="s">
        <v>441</v>
      </c>
      <c r="D312" s="225">
        <f>(D125+D126+D127)/D311</f>
        <v>6.4489795918367347</v>
      </c>
      <c r="E312" s="225">
        <f>(E125+E126+E127)/E311</f>
        <v>6.4375</v>
      </c>
      <c r="F312" s="225">
        <f t="shared" ref="F312:K312" si="17">(F125+F126+F127)/F311</f>
        <v>7.7948717948717947</v>
      </c>
      <c r="G312" s="225">
        <f t="shared" si="17"/>
        <v>8.0526315789473681</v>
      </c>
      <c r="H312" s="225">
        <f t="shared" si="17"/>
        <v>7.1025641025641022</v>
      </c>
      <c r="I312" s="225">
        <f t="shared" si="17"/>
        <v>7.2307692307692308</v>
      </c>
      <c r="J312" s="225">
        <f t="shared" si="17"/>
        <v>6.8250000000000002</v>
      </c>
      <c r="K312" s="225">
        <f t="shared" si="17"/>
        <v>6.8250000000000002</v>
      </c>
      <c r="L312" s="204"/>
      <c r="M312" s="613"/>
    </row>
    <row r="313" spans="1:13" ht="22.5">
      <c r="A313" s="556"/>
      <c r="B313" s="566"/>
      <c r="C313" s="256" t="s">
        <v>439</v>
      </c>
      <c r="D313" s="293">
        <v>0.77605299999999999</v>
      </c>
      <c r="E313" s="293">
        <v>0.76573999999999998</v>
      </c>
      <c r="F313" s="293">
        <v>0.80084699999999998</v>
      </c>
      <c r="G313" s="293">
        <v>0.77209300000000003</v>
      </c>
      <c r="H313" s="293">
        <v>0.80352000000000001</v>
      </c>
      <c r="I313" s="293">
        <v>0.76279799999999998</v>
      </c>
      <c r="J313" s="293">
        <v>0.83929299999999996</v>
      </c>
      <c r="K313" s="293">
        <v>0.84504299999999999</v>
      </c>
      <c r="L313" s="204"/>
      <c r="M313" s="69" t="s">
        <v>1052</v>
      </c>
    </row>
    <row r="314" spans="1:13" ht="91.5" customHeight="1" thickBot="1">
      <c r="A314" s="545"/>
      <c r="B314" s="550" t="s">
        <v>887</v>
      </c>
      <c r="C314" s="550"/>
      <c r="D314" s="642" t="s">
        <v>1209</v>
      </c>
      <c r="E314" s="642"/>
      <c r="F314" s="642"/>
      <c r="G314" s="642"/>
      <c r="H314" s="642"/>
      <c r="I314" s="297" t="b">
        <v>0</v>
      </c>
      <c r="J314" s="297" t="b">
        <v>1</v>
      </c>
      <c r="K314" s="297" t="b">
        <v>0</v>
      </c>
      <c r="L314" s="297" t="b">
        <v>0</v>
      </c>
      <c r="M314" s="153" t="s">
        <v>10</v>
      </c>
    </row>
    <row r="315" spans="1:13" ht="15" customHeight="1">
      <c r="A315" s="572" t="s">
        <v>462</v>
      </c>
      <c r="B315" s="650" t="s">
        <v>495</v>
      </c>
      <c r="C315" s="650"/>
      <c r="D315" s="66">
        <v>2008</v>
      </c>
      <c r="E315" s="66">
        <v>2009</v>
      </c>
      <c r="F315" s="66">
        <v>2010</v>
      </c>
      <c r="G315" s="66">
        <v>2011</v>
      </c>
      <c r="H315" s="66">
        <v>2012</v>
      </c>
      <c r="I315" s="66">
        <v>2013</v>
      </c>
      <c r="J315" s="66">
        <v>2014</v>
      </c>
      <c r="K315" s="66">
        <v>2015</v>
      </c>
      <c r="L315" s="66" t="s">
        <v>591</v>
      </c>
      <c r="M315" s="702" t="s">
        <v>494</v>
      </c>
    </row>
    <row r="316" spans="1:13" ht="15" customHeight="1">
      <c r="A316" s="556"/>
      <c r="B316" s="567" t="s">
        <v>701</v>
      </c>
      <c r="C316" s="38" t="s">
        <v>1038</v>
      </c>
      <c r="D316" s="204"/>
      <c r="E316" s="204"/>
      <c r="F316" s="204"/>
      <c r="G316" s="204"/>
      <c r="H316" s="308">
        <v>22</v>
      </c>
      <c r="I316" s="308">
        <v>22</v>
      </c>
      <c r="J316" s="308">
        <v>22</v>
      </c>
      <c r="K316" s="308">
        <v>22</v>
      </c>
      <c r="L316" s="204"/>
      <c r="M316" s="613"/>
    </row>
    <row r="317" spans="1:13" ht="15" customHeight="1">
      <c r="A317" s="556"/>
      <c r="B317" s="575"/>
      <c r="C317" s="38" t="s">
        <v>1039</v>
      </c>
      <c r="D317" s="204"/>
      <c r="E317" s="204"/>
      <c r="F317" s="204"/>
      <c r="G317" s="204"/>
      <c r="H317" s="89">
        <f>H316/H13</f>
        <v>4.9438202247191011E-2</v>
      </c>
      <c r="I317" s="89">
        <f>I316/I13</f>
        <v>5.1162790697674418E-2</v>
      </c>
      <c r="J317" s="89">
        <f>J316/J13</f>
        <v>5.1643192488262914E-2</v>
      </c>
      <c r="K317" s="89">
        <f>K316/K13</f>
        <v>5.2505966587112173E-2</v>
      </c>
      <c r="L317" s="204"/>
      <c r="M317" s="613"/>
    </row>
    <row r="318" spans="1:13" ht="24" customHeight="1">
      <c r="A318" s="556"/>
      <c r="B318" s="575"/>
      <c r="C318" s="38" t="s">
        <v>1040</v>
      </c>
      <c r="D318" s="204"/>
      <c r="E318" s="204"/>
      <c r="F318" s="204"/>
      <c r="G318" s="204"/>
      <c r="H318" s="308">
        <v>18</v>
      </c>
      <c r="I318" s="308">
        <v>18</v>
      </c>
      <c r="J318" s="308">
        <v>18</v>
      </c>
      <c r="K318" s="308">
        <v>18</v>
      </c>
      <c r="L318" s="204"/>
      <c r="M318" s="613"/>
    </row>
    <row r="319" spans="1:13" ht="24" customHeight="1">
      <c r="A319" s="556"/>
      <c r="B319" s="576"/>
      <c r="C319" s="38" t="s">
        <v>1041</v>
      </c>
      <c r="D319" s="204"/>
      <c r="E319" s="204"/>
      <c r="F319" s="204"/>
      <c r="G319" s="204"/>
      <c r="H319" s="89">
        <f>H318/H316</f>
        <v>0.81818181818181823</v>
      </c>
      <c r="I319" s="89">
        <f>I318/I316</f>
        <v>0.81818181818181823</v>
      </c>
      <c r="J319" s="89">
        <f>J318/J316</f>
        <v>0.81818181818181823</v>
      </c>
      <c r="K319" s="89">
        <f>K318/K316</f>
        <v>0.81818181818181823</v>
      </c>
      <c r="L319" s="204"/>
      <c r="M319" s="613"/>
    </row>
    <row r="320" spans="1:13" ht="130.5" customHeight="1" thickBot="1">
      <c r="A320" s="545"/>
      <c r="B320" s="550" t="s">
        <v>888</v>
      </c>
      <c r="C320" s="550"/>
      <c r="D320" s="656" t="s">
        <v>1135</v>
      </c>
      <c r="E320" s="657"/>
      <c r="F320" s="657"/>
      <c r="G320" s="657"/>
      <c r="H320" s="658"/>
      <c r="I320" s="296" t="b">
        <v>1</v>
      </c>
      <c r="J320" s="296" t="b">
        <v>0</v>
      </c>
      <c r="K320" s="296" t="b">
        <v>0</v>
      </c>
      <c r="L320" s="296" t="b">
        <v>0</v>
      </c>
      <c r="M320" s="548"/>
    </row>
    <row r="321" spans="1:13" ht="17.25" customHeight="1">
      <c r="A321" s="572" t="s">
        <v>464</v>
      </c>
      <c r="B321" s="650" t="s">
        <v>463</v>
      </c>
      <c r="C321" s="650"/>
      <c r="D321" s="742" t="s">
        <v>1210</v>
      </c>
      <c r="E321" s="743"/>
      <c r="F321" s="743"/>
      <c r="G321" s="743"/>
      <c r="H321" s="744"/>
      <c r="I321" s="578" t="b">
        <v>1</v>
      </c>
      <c r="J321" s="578" t="b">
        <v>0</v>
      </c>
      <c r="K321" s="578" t="b">
        <v>0</v>
      </c>
      <c r="L321" s="578" t="b">
        <v>0</v>
      </c>
      <c r="M321" s="702" t="s">
        <v>10</v>
      </c>
    </row>
    <row r="322" spans="1:13" ht="39" customHeight="1" thickBot="1">
      <c r="A322" s="545"/>
      <c r="B322" s="550" t="s">
        <v>588</v>
      </c>
      <c r="C322" s="550"/>
      <c r="D322" s="745"/>
      <c r="E322" s="746"/>
      <c r="F322" s="746"/>
      <c r="G322" s="746"/>
      <c r="H322" s="747"/>
      <c r="I322" s="630"/>
      <c r="J322" s="735"/>
      <c r="K322" s="735"/>
      <c r="L322" s="735"/>
      <c r="M322" s="548"/>
    </row>
    <row r="323" spans="1:13" s="22" customFormat="1" ht="15.75" customHeight="1">
      <c r="A323" s="537" t="s">
        <v>907</v>
      </c>
      <c r="B323" s="538"/>
      <c r="C323" s="539"/>
      <c r="D323" s="672" t="s">
        <v>749</v>
      </c>
      <c r="E323" s="673"/>
      <c r="F323" s="673"/>
      <c r="G323" s="673"/>
      <c r="H323" s="674"/>
      <c r="I323" s="551">
        <f>'7 LPP raport_hinnangud'!D67</f>
        <v>3.75</v>
      </c>
      <c r="J323" s="552"/>
      <c r="K323" s="552"/>
      <c r="L323" s="553"/>
      <c r="M323" s="679" t="s">
        <v>10</v>
      </c>
    </row>
    <row r="324" spans="1:13" s="22" customFormat="1" ht="27" customHeight="1">
      <c r="A324" s="619" t="str">
        <f>$A$70</f>
        <v>Lisada alaeesmärgi koondhinnangu täpsustus, selgitus või muu kommentaar. 
Samuti tooge välja (kuni) 3 tugevust ja nõrkust, mis võtavad alaeesmärgi vastused kokku.</v>
      </c>
      <c r="B324" s="620"/>
      <c r="C324" s="534" t="str">
        <f>C70</f>
        <v>Kokkuvõttev hinnang (sh koondhinnangu täpsustus, selgitus või muu kommentaar)</v>
      </c>
      <c r="D324" s="535" t="str">
        <f>$C$70</f>
        <v>Kokkuvõttev hinnang (sh koondhinnangu täpsustus, selgitus või muu kommentaar)</v>
      </c>
      <c r="E324" s="535"/>
      <c r="F324" s="536"/>
      <c r="G324" s="534" t="str">
        <f>$G$70</f>
        <v>Tugevused</v>
      </c>
      <c r="H324" s="535"/>
      <c r="I324" s="536"/>
      <c r="J324" s="534" t="str">
        <f>$J$70</f>
        <v>Nõrkused</v>
      </c>
      <c r="K324" s="535"/>
      <c r="L324" s="536"/>
      <c r="M324" s="680"/>
    </row>
    <row r="325" spans="1:13" ht="44.25" customHeight="1" thickBot="1">
      <c r="A325" s="621"/>
      <c r="B325" s="622"/>
      <c r="C325" s="603" t="s">
        <v>1211</v>
      </c>
      <c r="D325" s="604"/>
      <c r="E325" s="604"/>
      <c r="F325" s="605"/>
      <c r="G325" s="635" t="s">
        <v>1212</v>
      </c>
      <c r="H325" s="636"/>
      <c r="I325" s="637"/>
      <c r="J325" s="635" t="s">
        <v>1213</v>
      </c>
      <c r="K325" s="636"/>
      <c r="L325" s="637"/>
      <c r="M325" s="681"/>
    </row>
    <row r="326" spans="1:13" ht="15.75" thickBot="1">
      <c r="A326" s="724" t="s">
        <v>529</v>
      </c>
      <c r="B326" s="725"/>
      <c r="C326" s="725"/>
      <c r="D326" s="725"/>
      <c r="E326" s="725"/>
      <c r="F326" s="725"/>
      <c r="G326" s="725"/>
      <c r="H326" s="725"/>
      <c r="I326" s="725"/>
      <c r="J326" s="725"/>
      <c r="K326" s="725"/>
      <c r="L326" s="725"/>
      <c r="M326" s="726"/>
    </row>
    <row r="327" spans="1:13">
      <c r="A327" s="544" t="s">
        <v>394</v>
      </c>
      <c r="B327" s="546" t="s">
        <v>58</v>
      </c>
      <c r="C327" s="546"/>
      <c r="D327" s="666" t="s">
        <v>1214</v>
      </c>
      <c r="E327" s="667"/>
      <c r="F327" s="667"/>
      <c r="G327" s="667"/>
      <c r="H327" s="668"/>
      <c r="I327" s="578" t="b">
        <v>0</v>
      </c>
      <c r="J327" s="578" t="b">
        <v>1</v>
      </c>
      <c r="K327" s="578" t="b">
        <v>0</v>
      </c>
      <c r="L327" s="578" t="b">
        <v>0</v>
      </c>
      <c r="M327" s="547" t="s">
        <v>10</v>
      </c>
    </row>
    <row r="328" spans="1:13" ht="136.5" customHeight="1" thickBot="1">
      <c r="A328" s="545"/>
      <c r="B328" s="550" t="s">
        <v>589</v>
      </c>
      <c r="C328" s="550"/>
      <c r="D328" s="745"/>
      <c r="E328" s="746"/>
      <c r="F328" s="746"/>
      <c r="G328" s="746"/>
      <c r="H328" s="747"/>
      <c r="I328" s="630"/>
      <c r="J328" s="630"/>
      <c r="K328" s="630"/>
      <c r="L328" s="630"/>
      <c r="M328" s="548"/>
    </row>
    <row r="329" spans="1:13" s="22" customFormat="1" ht="16.5" customHeight="1">
      <c r="A329" s="537" t="s">
        <v>908</v>
      </c>
      <c r="B329" s="538"/>
      <c r="C329" s="539"/>
      <c r="D329" s="672" t="s">
        <v>749</v>
      </c>
      <c r="E329" s="673"/>
      <c r="F329" s="673"/>
      <c r="G329" s="673"/>
      <c r="H329" s="674"/>
      <c r="I329" s="551">
        <f>'7 LPP raport_hinnangud'!D72</f>
        <v>3</v>
      </c>
      <c r="J329" s="552"/>
      <c r="K329" s="552"/>
      <c r="L329" s="553"/>
      <c r="M329" s="679" t="s">
        <v>10</v>
      </c>
    </row>
    <row r="330" spans="1:13" s="22" customFormat="1" ht="24.75" customHeight="1">
      <c r="A330" s="619" t="str">
        <f>$A$70</f>
        <v>Lisada alaeesmärgi koondhinnangu täpsustus, selgitus või muu kommentaar. 
Samuti tooge välja (kuni) 3 tugevust ja nõrkust, mis võtavad alaeesmärgi vastused kokku.</v>
      </c>
      <c r="B330" s="620"/>
      <c r="C330" s="534" t="str">
        <f>C70</f>
        <v>Kokkuvõttev hinnang (sh koondhinnangu täpsustus, selgitus või muu kommentaar)</v>
      </c>
      <c r="D330" s="535" t="str">
        <f>$C$70</f>
        <v>Kokkuvõttev hinnang (sh koondhinnangu täpsustus, selgitus või muu kommentaar)</v>
      </c>
      <c r="E330" s="535"/>
      <c r="F330" s="536"/>
      <c r="G330" s="534" t="str">
        <f>$G$70</f>
        <v>Tugevused</v>
      </c>
      <c r="H330" s="535"/>
      <c r="I330" s="536"/>
      <c r="J330" s="534" t="str">
        <f>$J$70</f>
        <v>Nõrkused</v>
      </c>
      <c r="K330" s="535"/>
      <c r="L330" s="536"/>
      <c r="M330" s="680"/>
    </row>
    <row r="331" spans="1:13" ht="56.25" customHeight="1" thickBot="1">
      <c r="A331" s="621"/>
      <c r="B331" s="622"/>
      <c r="C331" s="603" t="s">
        <v>1145</v>
      </c>
      <c r="D331" s="623"/>
      <c r="E331" s="623"/>
      <c r="F331" s="624"/>
      <c r="G331" s="635" t="s">
        <v>1215</v>
      </c>
      <c r="H331" s="636"/>
      <c r="I331" s="637"/>
      <c r="J331" s="635" t="s">
        <v>1216</v>
      </c>
      <c r="K331" s="636"/>
      <c r="L331" s="637"/>
      <c r="M331" s="681"/>
    </row>
    <row r="332" spans="1:13" ht="15.75" thickBot="1">
      <c r="A332" s="610" t="s">
        <v>458</v>
      </c>
      <c r="B332" s="611"/>
      <c r="C332" s="611"/>
      <c r="D332" s="611"/>
      <c r="E332" s="611"/>
      <c r="F332" s="611"/>
      <c r="G332" s="611"/>
      <c r="H332" s="611"/>
      <c r="I332" s="611"/>
      <c r="J332" s="611"/>
      <c r="K332" s="611"/>
      <c r="L332" s="611"/>
      <c r="M332" s="612"/>
    </row>
    <row r="333" spans="1:13" ht="15.75" customHeight="1">
      <c r="A333" s="544" t="s">
        <v>465</v>
      </c>
      <c r="B333" s="546" t="s">
        <v>2</v>
      </c>
      <c r="C333" s="546"/>
      <c r="D333" s="742" t="s">
        <v>1233</v>
      </c>
      <c r="E333" s="743"/>
      <c r="F333" s="743"/>
      <c r="G333" s="743"/>
      <c r="H333" s="744"/>
      <c r="I333" s="749" t="b">
        <v>1</v>
      </c>
      <c r="J333" s="749" t="b">
        <v>0</v>
      </c>
      <c r="K333" s="749" t="b">
        <v>0</v>
      </c>
      <c r="L333" s="749" t="b">
        <v>0</v>
      </c>
      <c r="M333" s="547" t="s">
        <v>10</v>
      </c>
    </row>
    <row r="334" spans="1:13" ht="153" customHeight="1" thickBot="1">
      <c r="A334" s="545"/>
      <c r="B334" s="550" t="s">
        <v>590</v>
      </c>
      <c r="C334" s="550"/>
      <c r="D334" s="745"/>
      <c r="E334" s="746"/>
      <c r="F334" s="746"/>
      <c r="G334" s="746"/>
      <c r="H334" s="747"/>
      <c r="I334" s="752"/>
      <c r="J334" s="750"/>
      <c r="K334" s="750"/>
      <c r="L334" s="750"/>
      <c r="M334" s="548"/>
    </row>
    <row r="335" spans="1:13" s="22" customFormat="1" ht="14.25" customHeight="1">
      <c r="A335" s="537" t="s">
        <v>909</v>
      </c>
      <c r="B335" s="538"/>
      <c r="C335" s="539"/>
      <c r="D335" s="672" t="s">
        <v>749</v>
      </c>
      <c r="E335" s="673"/>
      <c r="F335" s="673"/>
      <c r="G335" s="673"/>
      <c r="H335" s="674"/>
      <c r="I335" s="551">
        <f>'7 LPP raport_hinnangud'!D74</f>
        <v>4</v>
      </c>
      <c r="J335" s="552"/>
      <c r="K335" s="552"/>
      <c r="L335" s="553"/>
      <c r="M335" s="679" t="s">
        <v>10</v>
      </c>
    </row>
    <row r="336" spans="1:13" s="22" customFormat="1" ht="27" customHeight="1">
      <c r="A336" s="619" t="str">
        <f>$A$70</f>
        <v>Lisada alaeesmärgi koondhinnangu täpsustus, selgitus või muu kommentaar. 
Samuti tooge välja (kuni) 3 tugevust ja nõrkust, mis võtavad alaeesmärgi vastused kokku.</v>
      </c>
      <c r="B336" s="620"/>
      <c r="C336" s="534" t="str">
        <f>C70</f>
        <v>Kokkuvõttev hinnang (sh koondhinnangu täpsustus, selgitus või muu kommentaar)</v>
      </c>
      <c r="D336" s="535" t="str">
        <f>$C$70</f>
        <v>Kokkuvõttev hinnang (sh koondhinnangu täpsustus, selgitus või muu kommentaar)</v>
      </c>
      <c r="E336" s="535"/>
      <c r="F336" s="536"/>
      <c r="G336" s="534" t="str">
        <f>$G$70</f>
        <v>Tugevused</v>
      </c>
      <c r="H336" s="535"/>
      <c r="I336" s="536"/>
      <c r="J336" s="534" t="str">
        <f>$J$70</f>
        <v>Nõrkused</v>
      </c>
      <c r="K336" s="535"/>
      <c r="L336" s="536"/>
      <c r="M336" s="680"/>
    </row>
    <row r="337" spans="1:13" ht="47.25" customHeight="1" thickBot="1">
      <c r="A337" s="621"/>
      <c r="B337" s="622"/>
      <c r="C337" s="603" t="s">
        <v>1146</v>
      </c>
      <c r="D337" s="623"/>
      <c r="E337" s="623"/>
      <c r="F337" s="624"/>
      <c r="G337" s="753" t="s">
        <v>1217</v>
      </c>
      <c r="H337" s="754"/>
      <c r="I337" s="755"/>
      <c r="J337" s="635" t="s">
        <v>747</v>
      </c>
      <c r="K337" s="636"/>
      <c r="L337" s="637"/>
      <c r="M337" s="681"/>
    </row>
    <row r="338" spans="1:13" ht="18.75" customHeight="1">
      <c r="A338" s="25"/>
      <c r="B338" s="25"/>
      <c r="C338" s="25"/>
      <c r="D338" s="226"/>
      <c r="E338" s="226"/>
      <c r="F338" s="226"/>
      <c r="G338" s="226"/>
      <c r="H338" s="226"/>
      <c r="I338" s="26"/>
      <c r="J338" s="26"/>
      <c r="K338" s="26"/>
      <c r="L338" s="26"/>
      <c r="M338" s="27"/>
    </row>
    <row r="339" spans="1:13">
      <c r="D339" s="227"/>
      <c r="E339" s="227"/>
      <c r="F339" s="227"/>
      <c r="G339" s="227"/>
      <c r="H339" s="227"/>
      <c r="I339" s="31"/>
      <c r="J339" s="31"/>
      <c r="K339" s="31"/>
      <c r="L339" s="31"/>
      <c r="M339" s="28"/>
    </row>
    <row r="340" spans="1:13">
      <c r="D340" s="227"/>
      <c r="E340" s="227"/>
      <c r="F340" s="227"/>
      <c r="G340" s="227"/>
      <c r="H340" s="227"/>
      <c r="I340" s="31"/>
      <c r="J340" s="31"/>
      <c r="K340" s="31"/>
      <c r="L340" s="31"/>
      <c r="M340" s="28"/>
    </row>
    <row r="341" spans="1:13">
      <c r="D341" s="227"/>
      <c r="E341" s="227"/>
      <c r="F341" s="227"/>
      <c r="G341" s="227"/>
      <c r="H341" s="227"/>
      <c r="I341" s="31"/>
      <c r="J341" s="31"/>
      <c r="K341" s="31"/>
      <c r="L341" s="31"/>
      <c r="M341" s="28"/>
    </row>
    <row r="342" spans="1:13">
      <c r="D342" s="227"/>
      <c r="E342" s="227"/>
      <c r="F342" s="227"/>
      <c r="G342" s="227"/>
      <c r="H342" s="227"/>
      <c r="I342" s="31"/>
      <c r="J342" s="31"/>
      <c r="K342" s="31"/>
      <c r="L342" s="31"/>
      <c r="M342" s="28"/>
    </row>
    <row r="345" spans="1:13" ht="50.25" customHeight="1"/>
    <row r="346" spans="1:13" ht="35.25" customHeight="1"/>
    <row r="347" spans="1:13" ht="42.75" customHeight="1"/>
    <row r="348" spans="1:13" ht="48.75" customHeight="1"/>
    <row r="349" spans="1:13" ht="45.75" customHeight="1"/>
    <row r="350" spans="1:13" ht="39.75" customHeight="1"/>
    <row r="351" spans="1:13" ht="80.25" customHeight="1"/>
    <row r="352" spans="1:13" ht="48.75" customHeight="1"/>
    <row r="353" ht="111" customHeight="1"/>
    <row r="354" ht="53.25" customHeight="1"/>
    <row r="355" ht="34.5" customHeight="1"/>
    <row r="356" ht="59.25" customHeight="1"/>
  </sheetData>
  <sheetProtection sheet="1" objects="1" scenarios="1" formatCells="0" formatColumns="0" formatRows="0"/>
  <mergeCells count="688">
    <mergeCell ref="M259:M260"/>
    <mergeCell ref="L259:L260"/>
    <mergeCell ref="M248:M249"/>
    <mergeCell ref="B8:C8"/>
    <mergeCell ref="I169:L169"/>
    <mergeCell ref="G170:I170"/>
    <mergeCell ref="J170:L170"/>
    <mergeCell ref="G171:I171"/>
    <mergeCell ref="J171:L171"/>
    <mergeCell ref="I189:L189"/>
    <mergeCell ref="G190:I190"/>
    <mergeCell ref="J190:L190"/>
    <mergeCell ref="D188:H188"/>
    <mergeCell ref="A172:M172"/>
    <mergeCell ref="B173:C173"/>
    <mergeCell ref="A173:A185"/>
    <mergeCell ref="M131:M135"/>
    <mergeCell ref="I112:L112"/>
    <mergeCell ref="M137:M141"/>
    <mergeCell ref="M238:M240"/>
    <mergeCell ref="I252:I253"/>
    <mergeCell ref="D259:H260"/>
    <mergeCell ref="B174:B176"/>
    <mergeCell ref="I177:L177"/>
    <mergeCell ref="B6:C6"/>
    <mergeCell ref="B14:B21"/>
    <mergeCell ref="F1:M1"/>
    <mergeCell ref="F2:M2"/>
    <mergeCell ref="B9:B12"/>
    <mergeCell ref="M146:M147"/>
    <mergeCell ref="B98:C98"/>
    <mergeCell ref="B97:C97"/>
    <mergeCell ref="A170:B171"/>
    <mergeCell ref="M169:M171"/>
    <mergeCell ref="B123:B127"/>
    <mergeCell ref="A8:A12"/>
    <mergeCell ref="B51:C51"/>
    <mergeCell ref="M143:M145"/>
    <mergeCell ref="M112:M114"/>
    <mergeCell ref="A137:A142"/>
    <mergeCell ref="A116:M116"/>
    <mergeCell ref="B118:B122"/>
    <mergeCell ref="A131:A136"/>
    <mergeCell ref="B131:C131"/>
    <mergeCell ref="M119:M122"/>
    <mergeCell ref="A113:B114"/>
    <mergeCell ref="C113:F113"/>
    <mergeCell ref="M129:M130"/>
    <mergeCell ref="G337:I337"/>
    <mergeCell ref="J337:L337"/>
    <mergeCell ref="G266:I266"/>
    <mergeCell ref="J266:L266"/>
    <mergeCell ref="G267:I267"/>
    <mergeCell ref="J267:L267"/>
    <mergeCell ref="I299:L299"/>
    <mergeCell ref="G300:I300"/>
    <mergeCell ref="J300:L300"/>
    <mergeCell ref="G301:I301"/>
    <mergeCell ref="J301:L301"/>
    <mergeCell ref="I323:L323"/>
    <mergeCell ref="L297:L298"/>
    <mergeCell ref="A332:M332"/>
    <mergeCell ref="A333:A334"/>
    <mergeCell ref="B333:C333"/>
    <mergeCell ref="M333:M334"/>
    <mergeCell ref="M335:M337"/>
    <mergeCell ref="A285:A286"/>
    <mergeCell ref="A275:A276"/>
    <mergeCell ref="B321:C321"/>
    <mergeCell ref="C301:F301"/>
    <mergeCell ref="A321:A322"/>
    <mergeCell ref="D279:H280"/>
    <mergeCell ref="I279:I280"/>
    <mergeCell ref="D275:H276"/>
    <mergeCell ref="B280:C280"/>
    <mergeCell ref="A295:A296"/>
    <mergeCell ref="A297:A298"/>
    <mergeCell ref="G336:I336"/>
    <mergeCell ref="D287:H288"/>
    <mergeCell ref="B307:C307"/>
    <mergeCell ref="A302:M302"/>
    <mergeCell ref="A303:M303"/>
    <mergeCell ref="D307:H307"/>
    <mergeCell ref="D314:H314"/>
    <mergeCell ref="D299:H299"/>
    <mergeCell ref="M308:M312"/>
    <mergeCell ref="J293:J294"/>
    <mergeCell ref="K293:K294"/>
    <mergeCell ref="L293:L294"/>
    <mergeCell ref="M321:M322"/>
    <mergeCell ref="M304:M306"/>
    <mergeCell ref="A327:A328"/>
    <mergeCell ref="B327:C327"/>
    <mergeCell ref="I335:L335"/>
    <mergeCell ref="J336:L336"/>
    <mergeCell ref="I287:I288"/>
    <mergeCell ref="J287:J288"/>
    <mergeCell ref="K287:K288"/>
    <mergeCell ref="L287:L288"/>
    <mergeCell ref="K327:K328"/>
    <mergeCell ref="M323:M325"/>
    <mergeCell ref="M329:M331"/>
    <mergeCell ref="M315:M320"/>
    <mergeCell ref="M297:M298"/>
    <mergeCell ref="L295:L296"/>
    <mergeCell ref="J297:J298"/>
    <mergeCell ref="K297:K298"/>
    <mergeCell ref="M295:M296"/>
    <mergeCell ref="J324:L324"/>
    <mergeCell ref="I293:I294"/>
    <mergeCell ref="M287:M288"/>
    <mergeCell ref="G330:I330"/>
    <mergeCell ref="J333:J334"/>
    <mergeCell ref="K333:K334"/>
    <mergeCell ref="L333:L334"/>
    <mergeCell ref="D320:H320"/>
    <mergeCell ref="D321:H322"/>
    <mergeCell ref="D335:H335"/>
    <mergeCell ref="M299:M301"/>
    <mergeCell ref="M327:M328"/>
    <mergeCell ref="J330:L330"/>
    <mergeCell ref="A326:M326"/>
    <mergeCell ref="A293:A294"/>
    <mergeCell ref="D327:H328"/>
    <mergeCell ref="I327:I328"/>
    <mergeCell ref="D333:H334"/>
    <mergeCell ref="I333:I334"/>
    <mergeCell ref="D323:H323"/>
    <mergeCell ref="D329:H329"/>
    <mergeCell ref="K321:K322"/>
    <mergeCell ref="I329:L329"/>
    <mergeCell ref="L321:L322"/>
    <mergeCell ref="G324:I324"/>
    <mergeCell ref="M254:M256"/>
    <mergeCell ref="M250:M251"/>
    <mergeCell ref="M252:M253"/>
    <mergeCell ref="M263:M264"/>
    <mergeCell ref="K273:K274"/>
    <mergeCell ref="L273:L274"/>
    <mergeCell ref="I271:I272"/>
    <mergeCell ref="M271:M272"/>
    <mergeCell ref="M261:M262"/>
    <mergeCell ref="J263:J264"/>
    <mergeCell ref="K263:K264"/>
    <mergeCell ref="L269:L270"/>
    <mergeCell ref="M269:M270"/>
    <mergeCell ref="M265:M267"/>
    <mergeCell ref="L263:L264"/>
    <mergeCell ref="A268:M268"/>
    <mergeCell ref="A269:A270"/>
    <mergeCell ref="B269:C269"/>
    <mergeCell ref="M273:M274"/>
    <mergeCell ref="B272:C272"/>
    <mergeCell ref="K271:K272"/>
    <mergeCell ref="L271:L272"/>
    <mergeCell ref="A252:A253"/>
    <mergeCell ref="A258:M258"/>
    <mergeCell ref="B276:C276"/>
    <mergeCell ref="D277:H278"/>
    <mergeCell ref="I277:I278"/>
    <mergeCell ref="J275:J276"/>
    <mergeCell ref="B288:C288"/>
    <mergeCell ref="B315:C315"/>
    <mergeCell ref="B294:C294"/>
    <mergeCell ref="M279:M280"/>
    <mergeCell ref="B285:C285"/>
    <mergeCell ref="B295:C295"/>
    <mergeCell ref="J295:J296"/>
    <mergeCell ref="K295:K296"/>
    <mergeCell ref="B298:C298"/>
    <mergeCell ref="D297:H298"/>
    <mergeCell ref="I297:I298"/>
    <mergeCell ref="B297:C297"/>
    <mergeCell ref="D293:H294"/>
    <mergeCell ref="J277:J278"/>
    <mergeCell ref="M289:M292"/>
    <mergeCell ref="B290:B292"/>
    <mergeCell ref="B293:C293"/>
    <mergeCell ref="M293:M294"/>
    <mergeCell ref="D295:H296"/>
    <mergeCell ref="I295:I296"/>
    <mergeCell ref="B316:B319"/>
    <mergeCell ref="J327:J328"/>
    <mergeCell ref="B328:C328"/>
    <mergeCell ref="M285:M286"/>
    <mergeCell ref="B286:C286"/>
    <mergeCell ref="J279:J280"/>
    <mergeCell ref="K279:K280"/>
    <mergeCell ref="L279:L280"/>
    <mergeCell ref="J285:J286"/>
    <mergeCell ref="K285:K286"/>
    <mergeCell ref="L285:L286"/>
    <mergeCell ref="A299:C299"/>
    <mergeCell ref="A323:C323"/>
    <mergeCell ref="B284:C284"/>
    <mergeCell ref="I285:I286"/>
    <mergeCell ref="B281:C281"/>
    <mergeCell ref="A281:A284"/>
    <mergeCell ref="B320:C320"/>
    <mergeCell ref="B308:C308"/>
    <mergeCell ref="B309:B313"/>
    <mergeCell ref="B314:C314"/>
    <mergeCell ref="B304:B306"/>
    <mergeCell ref="M281:M283"/>
    <mergeCell ref="B322:C322"/>
    <mergeCell ref="A254:C254"/>
    <mergeCell ref="G255:I255"/>
    <mergeCell ref="I254:L254"/>
    <mergeCell ref="D254:H254"/>
    <mergeCell ref="A315:A320"/>
    <mergeCell ref="J271:J272"/>
    <mergeCell ref="J269:J270"/>
    <mergeCell ref="K269:K270"/>
    <mergeCell ref="I321:I322"/>
    <mergeCell ref="B274:C274"/>
    <mergeCell ref="B275:C275"/>
    <mergeCell ref="A279:A280"/>
    <mergeCell ref="B279:C279"/>
    <mergeCell ref="K277:K278"/>
    <mergeCell ref="L277:L278"/>
    <mergeCell ref="D271:H272"/>
    <mergeCell ref="D273:H274"/>
    <mergeCell ref="I273:I274"/>
    <mergeCell ref="D285:H286"/>
    <mergeCell ref="I275:I276"/>
    <mergeCell ref="D265:H265"/>
    <mergeCell ref="D261:H262"/>
    <mergeCell ref="L261:L262"/>
    <mergeCell ref="J321:J322"/>
    <mergeCell ref="M277:M278"/>
    <mergeCell ref="M275:M276"/>
    <mergeCell ref="B252:C252"/>
    <mergeCell ref="B253:C253"/>
    <mergeCell ref="J252:J253"/>
    <mergeCell ref="J256:L256"/>
    <mergeCell ref="A308:A314"/>
    <mergeCell ref="I261:I262"/>
    <mergeCell ref="D263:H264"/>
    <mergeCell ref="I263:I264"/>
    <mergeCell ref="D269:H270"/>
    <mergeCell ref="I269:I270"/>
    <mergeCell ref="K252:K253"/>
    <mergeCell ref="A304:A307"/>
    <mergeCell ref="J273:J274"/>
    <mergeCell ref="D252:H253"/>
    <mergeCell ref="J261:J262"/>
    <mergeCell ref="K261:K262"/>
    <mergeCell ref="G256:I256"/>
    <mergeCell ref="A271:A272"/>
    <mergeCell ref="B271:C271"/>
    <mergeCell ref="K275:K276"/>
    <mergeCell ref="L275:L276"/>
    <mergeCell ref="D284:H284"/>
    <mergeCell ref="L252:L253"/>
    <mergeCell ref="J259:J260"/>
    <mergeCell ref="K259:K260"/>
    <mergeCell ref="J255:L255"/>
    <mergeCell ref="I259:I260"/>
    <mergeCell ref="L250:L251"/>
    <mergeCell ref="D250:H251"/>
    <mergeCell ref="I250:I251"/>
    <mergeCell ref="J250:J251"/>
    <mergeCell ref="A250:A251"/>
    <mergeCell ref="A248:A249"/>
    <mergeCell ref="K246:K247"/>
    <mergeCell ref="D240:H240"/>
    <mergeCell ref="D245:H245"/>
    <mergeCell ref="D246:H247"/>
    <mergeCell ref="I246:I247"/>
    <mergeCell ref="A246:A247"/>
    <mergeCell ref="A241:A245"/>
    <mergeCell ref="B241:C241"/>
    <mergeCell ref="J246:J247"/>
    <mergeCell ref="B250:C250"/>
    <mergeCell ref="B249:C249"/>
    <mergeCell ref="A238:A240"/>
    <mergeCell ref="B240:C240"/>
    <mergeCell ref="D248:H249"/>
    <mergeCell ref="B245:C245"/>
    <mergeCell ref="B242:B244"/>
    <mergeCell ref="B246:C246"/>
    <mergeCell ref="B251:C251"/>
    <mergeCell ref="I248:I249"/>
    <mergeCell ref="K250:K251"/>
    <mergeCell ref="L246:L247"/>
    <mergeCell ref="J248:J249"/>
    <mergeCell ref="K248:K249"/>
    <mergeCell ref="B213:C213"/>
    <mergeCell ref="M209:M212"/>
    <mergeCell ref="I205:L205"/>
    <mergeCell ref="M214:M232"/>
    <mergeCell ref="B200:B204"/>
    <mergeCell ref="D233:H233"/>
    <mergeCell ref="M246:M247"/>
    <mergeCell ref="M241:M244"/>
    <mergeCell ref="B237:C237"/>
    <mergeCell ref="B248:C248"/>
    <mergeCell ref="B247:C247"/>
    <mergeCell ref="B238:C238"/>
    <mergeCell ref="L248:L249"/>
    <mergeCell ref="B234:C234"/>
    <mergeCell ref="D200:H200"/>
    <mergeCell ref="D201:H201"/>
    <mergeCell ref="D202:H202"/>
    <mergeCell ref="D203:H203"/>
    <mergeCell ref="D204:H204"/>
    <mergeCell ref="D205:H205"/>
    <mergeCell ref="D213:H213"/>
    <mergeCell ref="G206:I206"/>
    <mergeCell ref="J206:L206"/>
    <mergeCell ref="G207:I207"/>
    <mergeCell ref="J207:L207"/>
    <mergeCell ref="A205:C205"/>
    <mergeCell ref="B235:B236"/>
    <mergeCell ref="M234:M236"/>
    <mergeCell ref="M205:M207"/>
    <mergeCell ref="A208:M208"/>
    <mergeCell ref="A214:A233"/>
    <mergeCell ref="B215:B232"/>
    <mergeCell ref="B233:C233"/>
    <mergeCell ref="B209:C209"/>
    <mergeCell ref="A209:A213"/>
    <mergeCell ref="B211:B212"/>
    <mergeCell ref="A234:A237"/>
    <mergeCell ref="M199:M204"/>
    <mergeCell ref="D189:H189"/>
    <mergeCell ref="M197:M198"/>
    <mergeCell ref="A189:C189"/>
    <mergeCell ref="B196:C196"/>
    <mergeCell ref="M194:M196"/>
    <mergeCell ref="A192:M192"/>
    <mergeCell ref="A193:M193"/>
    <mergeCell ref="A194:A204"/>
    <mergeCell ref="B194:C194"/>
    <mergeCell ref="B198:C198"/>
    <mergeCell ref="D199:H199"/>
    <mergeCell ref="G191:I191"/>
    <mergeCell ref="J191:L191"/>
    <mergeCell ref="B199:C199"/>
    <mergeCell ref="A159:A163"/>
    <mergeCell ref="A164:A168"/>
    <mergeCell ref="A190:B191"/>
    <mergeCell ref="G185:H185"/>
    <mergeCell ref="M167:M168"/>
    <mergeCell ref="D169:H169"/>
    <mergeCell ref="A186:A188"/>
    <mergeCell ref="B186:C186"/>
    <mergeCell ref="M186:M188"/>
    <mergeCell ref="B188:C188"/>
    <mergeCell ref="M189:M191"/>
    <mergeCell ref="G183:H183"/>
    <mergeCell ref="G184:H184"/>
    <mergeCell ref="C171:F171"/>
    <mergeCell ref="D185:F185"/>
    <mergeCell ref="D177:F177"/>
    <mergeCell ref="D178:F178"/>
    <mergeCell ref="D179:F179"/>
    <mergeCell ref="D180:F180"/>
    <mergeCell ref="D181:F181"/>
    <mergeCell ref="D182:F182"/>
    <mergeCell ref="D183:F183"/>
    <mergeCell ref="D184:F184"/>
    <mergeCell ref="A169:C169"/>
    <mergeCell ref="A65:A66"/>
    <mergeCell ref="B66:C66"/>
    <mergeCell ref="B65:C65"/>
    <mergeCell ref="J65:J66"/>
    <mergeCell ref="H50:K50"/>
    <mergeCell ref="H51:K51"/>
    <mergeCell ref="H52:K52"/>
    <mergeCell ref="B46:C46"/>
    <mergeCell ref="D54:G54"/>
    <mergeCell ref="D56:G56"/>
    <mergeCell ref="A58:M58"/>
    <mergeCell ref="A59:M59"/>
    <mergeCell ref="A51:A57"/>
    <mergeCell ref="D55:G55"/>
    <mergeCell ref="D51:G51"/>
    <mergeCell ref="B52:B57"/>
    <mergeCell ref="M85:M87"/>
    <mergeCell ref="M89:M90"/>
    <mergeCell ref="D84:H84"/>
    <mergeCell ref="D91:H91"/>
    <mergeCell ref="D92:H93"/>
    <mergeCell ref="I92:I93"/>
    <mergeCell ref="M92:M93"/>
    <mergeCell ref="B93:C93"/>
    <mergeCell ref="A92:A93"/>
    <mergeCell ref="B92:C92"/>
    <mergeCell ref="D78:H78"/>
    <mergeCell ref="D79:H79"/>
    <mergeCell ref="B91:C91"/>
    <mergeCell ref="J92:J93"/>
    <mergeCell ref="A39:A41"/>
    <mergeCell ref="D50:G50"/>
    <mergeCell ref="H49:K49"/>
    <mergeCell ref="M39:M41"/>
    <mergeCell ref="H53:K53"/>
    <mergeCell ref="M42:M45"/>
    <mergeCell ref="A60:A64"/>
    <mergeCell ref="M67:M68"/>
    <mergeCell ref="D64:H64"/>
    <mergeCell ref="D60:H60"/>
    <mergeCell ref="H54:K54"/>
    <mergeCell ref="H55:K55"/>
    <mergeCell ref="H56:K56"/>
    <mergeCell ref="H57:K57"/>
    <mergeCell ref="D68:H68"/>
    <mergeCell ref="D81:H81"/>
    <mergeCell ref="K92:K93"/>
    <mergeCell ref="L92:L93"/>
    <mergeCell ref="B86:B90"/>
    <mergeCell ref="D82:H82"/>
    <mergeCell ref="M96:M98"/>
    <mergeCell ref="K65:K66"/>
    <mergeCell ref="L65:L66"/>
    <mergeCell ref="D98:H98"/>
    <mergeCell ref="C71:F71"/>
    <mergeCell ref="M65:M66"/>
    <mergeCell ref="G70:I70"/>
    <mergeCell ref="J70:L70"/>
    <mergeCell ref="D67:H67"/>
    <mergeCell ref="B96:C96"/>
    <mergeCell ref="A70:B71"/>
    <mergeCell ref="C70:F70"/>
    <mergeCell ref="A72:M72"/>
    <mergeCell ref="M69:M71"/>
    <mergeCell ref="B85:C85"/>
    <mergeCell ref="A73:A84"/>
    <mergeCell ref="B74:B84"/>
    <mergeCell ref="D77:H77"/>
    <mergeCell ref="A85:A91"/>
    <mergeCell ref="M73:M84"/>
    <mergeCell ref="D76:H76"/>
    <mergeCell ref="D80:H80"/>
    <mergeCell ref="G71:I71"/>
    <mergeCell ref="J71:L71"/>
    <mergeCell ref="M105:M106"/>
    <mergeCell ref="A109:A111"/>
    <mergeCell ref="M99:M101"/>
    <mergeCell ref="A102:M102"/>
    <mergeCell ref="A103:A104"/>
    <mergeCell ref="B103:C103"/>
    <mergeCell ref="B111:C111"/>
    <mergeCell ref="B106:C106"/>
    <mergeCell ref="A107:A108"/>
    <mergeCell ref="B107:C107"/>
    <mergeCell ref="A105:A106"/>
    <mergeCell ref="B105:C105"/>
    <mergeCell ref="B104:C104"/>
    <mergeCell ref="K103:K104"/>
    <mergeCell ref="L103:L104"/>
    <mergeCell ref="J105:J106"/>
    <mergeCell ref="M103:M104"/>
    <mergeCell ref="L107:L108"/>
    <mergeCell ref="G100:I100"/>
    <mergeCell ref="J100:L100"/>
    <mergeCell ref="G101:I101"/>
    <mergeCell ref="J101:L101"/>
    <mergeCell ref="D99:H99"/>
    <mergeCell ref="A100:B101"/>
    <mergeCell ref="J152:L152"/>
    <mergeCell ref="D151:H151"/>
    <mergeCell ref="B157:C157"/>
    <mergeCell ref="M157:M158"/>
    <mergeCell ref="M109:M110"/>
    <mergeCell ref="B108:C108"/>
    <mergeCell ref="B109:C109"/>
    <mergeCell ref="A151:C151"/>
    <mergeCell ref="A115:M115"/>
    <mergeCell ref="C153:F153"/>
    <mergeCell ref="C152:F152"/>
    <mergeCell ref="J114:L114"/>
    <mergeCell ref="M124:M128"/>
    <mergeCell ref="D130:H130"/>
    <mergeCell ref="M107:M108"/>
    <mergeCell ref="M151:M153"/>
    <mergeCell ref="G153:I153"/>
    <mergeCell ref="J153:L153"/>
    <mergeCell ref="B156:C156"/>
    <mergeCell ref="G114:I114"/>
    <mergeCell ref="I107:I108"/>
    <mergeCell ref="J107:J108"/>
    <mergeCell ref="B130:C130"/>
    <mergeCell ref="A148:A150"/>
    <mergeCell ref="B164:C164"/>
    <mergeCell ref="B165:B168"/>
    <mergeCell ref="A152:B153"/>
    <mergeCell ref="C100:F100"/>
    <mergeCell ref="C101:F101"/>
    <mergeCell ref="D147:H147"/>
    <mergeCell ref="A143:A147"/>
    <mergeCell ref="B146:C146"/>
    <mergeCell ref="B143:C143"/>
    <mergeCell ref="D136:H136"/>
    <mergeCell ref="D142:H142"/>
    <mergeCell ref="A117:A128"/>
    <mergeCell ref="D150:H150"/>
    <mergeCell ref="B137:C137"/>
    <mergeCell ref="B138:B141"/>
    <mergeCell ref="B142:C142"/>
    <mergeCell ref="A155:A156"/>
    <mergeCell ref="D155:H156"/>
    <mergeCell ref="A157:A158"/>
    <mergeCell ref="B132:B135"/>
    <mergeCell ref="D107:H108"/>
    <mergeCell ref="D111:H111"/>
    <mergeCell ref="A154:M154"/>
    <mergeCell ref="M162:M163"/>
    <mergeCell ref="B177:B185"/>
    <mergeCell ref="B260:C260"/>
    <mergeCell ref="I265:L265"/>
    <mergeCell ref="A265:C265"/>
    <mergeCell ref="B262:C262"/>
    <mergeCell ref="B270:C270"/>
    <mergeCell ref="B264:C264"/>
    <mergeCell ref="A259:A260"/>
    <mergeCell ref="A329:C329"/>
    <mergeCell ref="A257:M257"/>
    <mergeCell ref="A273:A274"/>
    <mergeCell ref="B273:C273"/>
    <mergeCell ref="A287:A288"/>
    <mergeCell ref="B287:C287"/>
    <mergeCell ref="B296:C296"/>
    <mergeCell ref="B259:C259"/>
    <mergeCell ref="A277:A278"/>
    <mergeCell ref="B277:C277"/>
    <mergeCell ref="A289:A292"/>
    <mergeCell ref="A263:A264"/>
    <mergeCell ref="B263:C263"/>
    <mergeCell ref="B278:C278"/>
    <mergeCell ref="A261:A262"/>
    <mergeCell ref="B261:C261"/>
    <mergeCell ref="G325:I325"/>
    <mergeCell ref="J325:L325"/>
    <mergeCell ref="G331:I331"/>
    <mergeCell ref="J331:L331"/>
    <mergeCell ref="L327:L328"/>
    <mergeCell ref="M159:M161"/>
    <mergeCell ref="A96:A98"/>
    <mergeCell ref="I94:I95"/>
    <mergeCell ref="B150:C150"/>
    <mergeCell ref="B136:C136"/>
    <mergeCell ref="D146:H146"/>
    <mergeCell ref="J94:J95"/>
    <mergeCell ref="K94:K95"/>
    <mergeCell ref="L94:L95"/>
    <mergeCell ref="D94:H95"/>
    <mergeCell ref="D103:H104"/>
    <mergeCell ref="D105:H106"/>
    <mergeCell ref="B155:C155"/>
    <mergeCell ref="M148:M150"/>
    <mergeCell ref="M155:M156"/>
    <mergeCell ref="I151:L151"/>
    <mergeCell ref="I155:I156"/>
    <mergeCell ref="J155:J156"/>
    <mergeCell ref="K155:K156"/>
    <mergeCell ref="B148:C148"/>
    <mergeCell ref="J103:J104"/>
    <mergeCell ref="I103:I104"/>
    <mergeCell ref="I105:I106"/>
    <mergeCell ref="A112:C112"/>
    <mergeCell ref="A129:A130"/>
    <mergeCell ref="B144:B145"/>
    <mergeCell ref="B147:C147"/>
    <mergeCell ref="C114:F114"/>
    <mergeCell ref="G113:I113"/>
    <mergeCell ref="J113:L113"/>
    <mergeCell ref="A336:B337"/>
    <mergeCell ref="C336:F336"/>
    <mergeCell ref="C337:F337"/>
    <mergeCell ref="A330:B331"/>
    <mergeCell ref="C330:F330"/>
    <mergeCell ref="C331:F331"/>
    <mergeCell ref="C190:F190"/>
    <mergeCell ref="C191:F191"/>
    <mergeCell ref="A206:B207"/>
    <mergeCell ref="C206:F206"/>
    <mergeCell ref="C207:F207"/>
    <mergeCell ref="A255:B256"/>
    <mergeCell ref="C255:F255"/>
    <mergeCell ref="C256:F256"/>
    <mergeCell ref="A266:B267"/>
    <mergeCell ref="C266:F266"/>
    <mergeCell ref="C267:F267"/>
    <mergeCell ref="A300:B301"/>
    <mergeCell ref="C300:F300"/>
    <mergeCell ref="B334:C334"/>
    <mergeCell ref="A324:B325"/>
    <mergeCell ref="B197:C197"/>
    <mergeCell ref="B195:C195"/>
    <mergeCell ref="D237:H237"/>
    <mergeCell ref="C324:F324"/>
    <mergeCell ref="C325:F325"/>
    <mergeCell ref="A335:C335"/>
    <mergeCell ref="B27:C27"/>
    <mergeCell ref="A1:C1"/>
    <mergeCell ref="D65:H66"/>
    <mergeCell ref="D25:G25"/>
    <mergeCell ref="B29:C29"/>
    <mergeCell ref="D61:H61"/>
    <mergeCell ref="D62:H62"/>
    <mergeCell ref="D63:H63"/>
    <mergeCell ref="A7:M7"/>
    <mergeCell ref="M9:M12"/>
    <mergeCell ref="M60:M64"/>
    <mergeCell ref="B61:B64"/>
    <mergeCell ref="M51:M57"/>
    <mergeCell ref="H23:K23"/>
    <mergeCell ref="B43:B45"/>
    <mergeCell ref="A46:A50"/>
    <mergeCell ref="M46:M50"/>
    <mergeCell ref="B47:B50"/>
    <mergeCell ref="D53:G53"/>
    <mergeCell ref="D52:G52"/>
    <mergeCell ref="D46:G46"/>
    <mergeCell ref="F3:M3"/>
    <mergeCell ref="F4:M4"/>
    <mergeCell ref="D1:D4"/>
    <mergeCell ref="D6:L6"/>
    <mergeCell ref="D69:H69"/>
    <mergeCell ref="D73:H73"/>
    <mergeCell ref="D26:G26"/>
    <mergeCell ref="D49:G49"/>
    <mergeCell ref="D47:G47"/>
    <mergeCell ref="D48:G48"/>
    <mergeCell ref="I69:L69"/>
    <mergeCell ref="M33:M34"/>
    <mergeCell ref="M27:M28"/>
    <mergeCell ref="H24:K24"/>
    <mergeCell ref="M13:M15"/>
    <mergeCell ref="H22:K22"/>
    <mergeCell ref="M29:M32"/>
    <mergeCell ref="M35:M36"/>
    <mergeCell ref="D23:G23"/>
    <mergeCell ref="H25:K25"/>
    <mergeCell ref="H26:K26"/>
    <mergeCell ref="D22:G22"/>
    <mergeCell ref="D24:G24"/>
    <mergeCell ref="D57:G57"/>
    <mergeCell ref="A69:C69"/>
    <mergeCell ref="A13:A20"/>
    <mergeCell ref="M22:M26"/>
    <mergeCell ref="M16:M20"/>
    <mergeCell ref="A22:A26"/>
    <mergeCell ref="A37:A38"/>
    <mergeCell ref="M37:M38"/>
    <mergeCell ref="A42:A45"/>
    <mergeCell ref="A29:A32"/>
    <mergeCell ref="A35:A36"/>
    <mergeCell ref="B40:B41"/>
    <mergeCell ref="B38:C38"/>
    <mergeCell ref="B37:C37"/>
    <mergeCell ref="A27:A28"/>
    <mergeCell ref="B30:B32"/>
    <mergeCell ref="B23:B26"/>
    <mergeCell ref="A33:A34"/>
    <mergeCell ref="B22:C22"/>
    <mergeCell ref="A67:A68"/>
    <mergeCell ref="B67:B68"/>
    <mergeCell ref="I65:I66"/>
    <mergeCell ref="H46:K46"/>
    <mergeCell ref="H47:K47"/>
    <mergeCell ref="H48:K48"/>
    <mergeCell ref="D74:H74"/>
    <mergeCell ref="D75:H75"/>
    <mergeCell ref="M173:M185"/>
    <mergeCell ref="G177:H177"/>
    <mergeCell ref="G178:H178"/>
    <mergeCell ref="G179:H179"/>
    <mergeCell ref="G180:H180"/>
    <mergeCell ref="G181:H181"/>
    <mergeCell ref="G182:H182"/>
    <mergeCell ref="L155:L156"/>
    <mergeCell ref="M164:M166"/>
    <mergeCell ref="C170:F170"/>
    <mergeCell ref="A99:C99"/>
    <mergeCell ref="K105:K106"/>
    <mergeCell ref="L105:L106"/>
    <mergeCell ref="D112:H112"/>
    <mergeCell ref="A94:A95"/>
    <mergeCell ref="B94:C94"/>
    <mergeCell ref="M94:M95"/>
    <mergeCell ref="K107:K108"/>
    <mergeCell ref="G152:I152"/>
    <mergeCell ref="D83:H83"/>
    <mergeCell ref="B95:C95"/>
    <mergeCell ref="I99:L99"/>
  </mergeCells>
  <conditionalFormatting sqref="I69:L69">
    <cfRule type="cellIs" dxfId="121" priority="98" operator="greaterThan">
      <formula>3.5</formula>
    </cfRule>
    <cfRule type="cellIs" dxfId="120" priority="99" operator="greaterThan">
      <formula>2.5</formula>
    </cfRule>
    <cfRule type="cellIs" dxfId="119" priority="100" operator="greaterThan">
      <formula>1.5</formula>
    </cfRule>
    <cfRule type="cellIs" dxfId="118" priority="101" operator="greaterThan">
      <formula>-1</formula>
    </cfRule>
  </conditionalFormatting>
  <conditionalFormatting sqref="I99:L99">
    <cfRule type="cellIs" dxfId="117" priority="46" operator="greaterThan">
      <formula>3.5</formula>
    </cfRule>
    <cfRule type="cellIs" dxfId="116" priority="47" operator="greaterThan">
      <formula>2.5</formula>
    </cfRule>
    <cfRule type="cellIs" dxfId="115" priority="48" operator="greaterThan">
      <formula>1.5</formula>
    </cfRule>
    <cfRule type="cellIs" dxfId="114" priority="49" operator="greaterThan">
      <formula>-1</formula>
    </cfRule>
  </conditionalFormatting>
  <conditionalFormatting sqref="I112:L112">
    <cfRule type="cellIs" dxfId="113" priority="42" operator="greaterThan">
      <formula>3.5</formula>
    </cfRule>
    <cfRule type="cellIs" dxfId="112" priority="43" operator="greaterThan">
      <formula>2.5</formula>
    </cfRule>
    <cfRule type="cellIs" dxfId="111" priority="44" operator="greaterThan">
      <formula>1.5</formula>
    </cfRule>
    <cfRule type="cellIs" dxfId="110" priority="45" operator="greaterThan">
      <formula>-1</formula>
    </cfRule>
  </conditionalFormatting>
  <conditionalFormatting sqref="I329:L329">
    <cfRule type="cellIs" dxfId="109" priority="2" operator="greaterThan">
      <formula>3.5</formula>
    </cfRule>
    <cfRule type="cellIs" dxfId="108" priority="3" operator="greaterThan">
      <formula>2.5</formula>
    </cfRule>
    <cfRule type="cellIs" dxfId="107" priority="4" operator="greaterThan">
      <formula>1.5</formula>
    </cfRule>
    <cfRule type="cellIs" dxfId="106" priority="5" operator="greaterThan">
      <formula>-1</formula>
    </cfRule>
  </conditionalFormatting>
  <conditionalFormatting sqref="I151:L151">
    <cfRule type="cellIs" dxfId="105" priority="38" operator="greaterThan">
      <formula>3.5</formula>
    </cfRule>
    <cfRule type="cellIs" dxfId="104" priority="39" operator="greaterThan">
      <formula>2.5</formula>
    </cfRule>
    <cfRule type="cellIs" dxfId="103" priority="40" operator="greaterThan">
      <formula>1.5</formula>
    </cfRule>
    <cfRule type="cellIs" dxfId="102" priority="41" operator="greaterThan">
      <formula>-1</formula>
    </cfRule>
  </conditionalFormatting>
  <conditionalFormatting sqref="I169:L169">
    <cfRule type="cellIs" dxfId="101" priority="34" operator="greaterThan">
      <formula>3.5</formula>
    </cfRule>
    <cfRule type="cellIs" dxfId="100" priority="35" operator="greaterThan">
      <formula>2.5</formula>
    </cfRule>
    <cfRule type="cellIs" dxfId="99" priority="36" operator="greaterThan">
      <formula>1.5</formula>
    </cfRule>
    <cfRule type="cellIs" dxfId="98" priority="37" operator="greaterThan">
      <formula>-1</formula>
    </cfRule>
  </conditionalFormatting>
  <conditionalFormatting sqref="I189:L189">
    <cfRule type="cellIs" dxfId="97" priority="30" operator="greaterThan">
      <formula>3.5</formula>
    </cfRule>
    <cfRule type="cellIs" dxfId="96" priority="31" operator="greaterThan">
      <formula>2.5</formula>
    </cfRule>
    <cfRule type="cellIs" dxfId="95" priority="32" operator="greaterThan">
      <formula>1.5</formula>
    </cfRule>
    <cfRule type="cellIs" dxfId="94" priority="33" operator="greaterThan">
      <formula>-1</formula>
    </cfRule>
  </conditionalFormatting>
  <conditionalFormatting sqref="I205:L205">
    <cfRule type="cellIs" dxfId="93" priority="26" operator="greaterThan">
      <formula>3.5</formula>
    </cfRule>
    <cfRule type="cellIs" dxfId="92" priority="27" operator="greaterThan">
      <formula>2.5</formula>
    </cfRule>
    <cfRule type="cellIs" dxfId="91" priority="28" operator="greaterThan">
      <formula>1.5</formula>
    </cfRule>
    <cfRule type="cellIs" dxfId="90" priority="29" operator="greaterThan">
      <formula>-1</formula>
    </cfRule>
  </conditionalFormatting>
  <conditionalFormatting sqref="I254:L254">
    <cfRule type="cellIs" dxfId="89" priority="22" operator="greaterThan">
      <formula>3.5</formula>
    </cfRule>
    <cfRule type="cellIs" dxfId="88" priority="23" operator="greaterThan">
      <formula>2.5</formula>
    </cfRule>
    <cfRule type="cellIs" dxfId="87" priority="24" operator="greaterThan">
      <formula>1.5</formula>
    </cfRule>
    <cfRule type="cellIs" dxfId="86" priority="25" operator="greaterThan">
      <formula>-1</formula>
    </cfRule>
  </conditionalFormatting>
  <conditionalFormatting sqref="I265:L265">
    <cfRule type="cellIs" dxfId="85" priority="18" operator="greaterThan">
      <formula>3.5</formula>
    </cfRule>
    <cfRule type="cellIs" dxfId="84" priority="19" operator="greaterThan">
      <formula>2.5</formula>
    </cfRule>
    <cfRule type="cellIs" dxfId="83" priority="20" operator="greaterThan">
      <formula>1.5</formula>
    </cfRule>
    <cfRule type="cellIs" dxfId="82" priority="21" operator="greaterThan">
      <formula>-1</formula>
    </cfRule>
  </conditionalFormatting>
  <conditionalFormatting sqref="I299:L299">
    <cfRule type="cellIs" dxfId="81" priority="14" operator="greaterThan">
      <formula>3.5</formula>
    </cfRule>
    <cfRule type="cellIs" dxfId="80" priority="15" operator="greaterThan">
      <formula>2.5</formula>
    </cfRule>
    <cfRule type="cellIs" dxfId="79" priority="16" operator="greaterThan">
      <formula>1.5</formula>
    </cfRule>
    <cfRule type="cellIs" dxfId="78" priority="17" operator="greaterThan">
      <formula>-1</formula>
    </cfRule>
  </conditionalFormatting>
  <conditionalFormatting sqref="I323:L323">
    <cfRule type="cellIs" dxfId="77" priority="10" operator="greaterThan">
      <formula>3.5</formula>
    </cfRule>
    <cfRule type="cellIs" dxfId="76" priority="11" operator="greaterThan">
      <formula>2.5</formula>
    </cfRule>
    <cfRule type="cellIs" dxfId="75" priority="12" operator="greaterThan">
      <formula>1.5</formula>
    </cfRule>
    <cfRule type="cellIs" dxfId="74" priority="13" operator="greaterThan">
      <formula>-1</formula>
    </cfRule>
  </conditionalFormatting>
  <conditionalFormatting sqref="I335:L335">
    <cfRule type="cellIs" dxfId="73" priority="6" operator="greaterThan">
      <formula>3.5</formula>
    </cfRule>
    <cfRule type="cellIs" dxfId="72" priority="7" operator="greaterThan">
      <formula>2.5</formula>
    </cfRule>
    <cfRule type="cellIs" dxfId="71" priority="8" operator="greaterThan">
      <formula>1.5</formula>
    </cfRule>
    <cfRule type="cellIs" dxfId="70" priority="9" operator="greaterThan">
      <formula>-1</formula>
    </cfRule>
  </conditionalFormatting>
  <pageMargins left="0.7" right="0.7" top="0.75" bottom="0.75" header="0.3" footer="0.3"/>
  <pageSetup paperSize="8" orientation="portrait" r:id="rId1"/>
  <ignoredErrors>
    <ignoredError sqref="D11:K11 H20:K20" formulaRange="1"/>
    <ignoredError sqref="H23:K25"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2331" r:id="rId4" name="Check Box 347">
              <controlPr defaultSize="0" autoFill="0" autoLine="0" autoPict="0">
                <anchor moveWithCells="1">
                  <from>
                    <xdr:col>9</xdr:col>
                    <xdr:colOff>161925</xdr:colOff>
                    <xdr:row>236</xdr:row>
                    <xdr:rowOff>85725</xdr:rowOff>
                  </from>
                  <to>
                    <xdr:col>9</xdr:col>
                    <xdr:colOff>504825</xdr:colOff>
                    <xdr:row>236</xdr:row>
                    <xdr:rowOff>485775</xdr:rowOff>
                  </to>
                </anchor>
              </controlPr>
            </control>
          </mc:Choice>
        </mc:AlternateContent>
        <mc:AlternateContent xmlns:mc="http://schemas.openxmlformats.org/markup-compatibility/2006">
          <mc:Choice Requires="x14">
            <control shapeId="42332" r:id="rId5" name="Check Box 348">
              <controlPr defaultSize="0" autoFill="0" autoLine="0" autoPict="0">
                <anchor moveWithCells="1">
                  <from>
                    <xdr:col>10</xdr:col>
                    <xdr:colOff>152400</xdr:colOff>
                    <xdr:row>236</xdr:row>
                    <xdr:rowOff>85725</xdr:rowOff>
                  </from>
                  <to>
                    <xdr:col>10</xdr:col>
                    <xdr:colOff>495300</xdr:colOff>
                    <xdr:row>236</xdr:row>
                    <xdr:rowOff>485775</xdr:rowOff>
                  </to>
                </anchor>
              </controlPr>
            </control>
          </mc:Choice>
        </mc:AlternateContent>
        <mc:AlternateContent xmlns:mc="http://schemas.openxmlformats.org/markup-compatibility/2006">
          <mc:Choice Requires="x14">
            <control shapeId="42333" r:id="rId6" name="Check Box 349">
              <controlPr defaultSize="0" autoFill="0" autoLine="0" autoPict="0">
                <anchor moveWithCells="1">
                  <from>
                    <xdr:col>11</xdr:col>
                    <xdr:colOff>152400</xdr:colOff>
                    <xdr:row>236</xdr:row>
                    <xdr:rowOff>95250</xdr:rowOff>
                  </from>
                  <to>
                    <xdr:col>11</xdr:col>
                    <xdr:colOff>495300</xdr:colOff>
                    <xdr:row>236</xdr:row>
                    <xdr:rowOff>485775</xdr:rowOff>
                  </to>
                </anchor>
              </controlPr>
            </control>
          </mc:Choice>
        </mc:AlternateContent>
        <mc:AlternateContent xmlns:mc="http://schemas.openxmlformats.org/markup-compatibility/2006">
          <mc:Choice Requires="x14">
            <control shapeId="42334" r:id="rId7" name="Check Box 350">
              <controlPr defaultSize="0" autoFill="0" autoLine="0" autoPict="0">
                <anchor moveWithCells="1">
                  <from>
                    <xdr:col>9</xdr:col>
                    <xdr:colOff>161925</xdr:colOff>
                    <xdr:row>239</xdr:row>
                    <xdr:rowOff>85725</xdr:rowOff>
                  </from>
                  <to>
                    <xdr:col>9</xdr:col>
                    <xdr:colOff>504825</xdr:colOff>
                    <xdr:row>239</xdr:row>
                    <xdr:rowOff>514350</xdr:rowOff>
                  </to>
                </anchor>
              </controlPr>
            </control>
          </mc:Choice>
        </mc:AlternateContent>
        <mc:AlternateContent xmlns:mc="http://schemas.openxmlformats.org/markup-compatibility/2006">
          <mc:Choice Requires="x14">
            <control shapeId="42335" r:id="rId8" name="Check Box 351">
              <controlPr defaultSize="0" autoFill="0" autoLine="0" autoPict="0">
                <anchor moveWithCells="1">
                  <from>
                    <xdr:col>10</xdr:col>
                    <xdr:colOff>152400</xdr:colOff>
                    <xdr:row>239</xdr:row>
                    <xdr:rowOff>85725</xdr:rowOff>
                  </from>
                  <to>
                    <xdr:col>10</xdr:col>
                    <xdr:colOff>495300</xdr:colOff>
                    <xdr:row>239</xdr:row>
                    <xdr:rowOff>514350</xdr:rowOff>
                  </to>
                </anchor>
              </controlPr>
            </control>
          </mc:Choice>
        </mc:AlternateContent>
        <mc:AlternateContent xmlns:mc="http://schemas.openxmlformats.org/markup-compatibility/2006">
          <mc:Choice Requires="x14">
            <control shapeId="42336" r:id="rId9" name="Check Box 352">
              <controlPr defaultSize="0" autoFill="0" autoLine="0" autoPict="0">
                <anchor moveWithCells="1">
                  <from>
                    <xdr:col>11</xdr:col>
                    <xdr:colOff>152400</xdr:colOff>
                    <xdr:row>239</xdr:row>
                    <xdr:rowOff>95250</xdr:rowOff>
                  </from>
                  <to>
                    <xdr:col>11</xdr:col>
                    <xdr:colOff>495300</xdr:colOff>
                    <xdr:row>239</xdr:row>
                    <xdr:rowOff>523875</xdr:rowOff>
                  </to>
                </anchor>
              </controlPr>
            </control>
          </mc:Choice>
        </mc:AlternateContent>
        <mc:AlternateContent xmlns:mc="http://schemas.openxmlformats.org/markup-compatibility/2006">
          <mc:Choice Requires="x14">
            <control shapeId="42427" r:id="rId10" name="Check Box 443">
              <controlPr defaultSize="0" autoFill="0" autoLine="0" autoPict="0">
                <anchor moveWithCells="1">
                  <from>
                    <xdr:col>9</xdr:col>
                    <xdr:colOff>171450</xdr:colOff>
                    <xdr:row>59</xdr:row>
                    <xdr:rowOff>76200</xdr:rowOff>
                  </from>
                  <to>
                    <xdr:col>9</xdr:col>
                    <xdr:colOff>523875</xdr:colOff>
                    <xdr:row>59</xdr:row>
                    <xdr:rowOff>676275</xdr:rowOff>
                  </to>
                </anchor>
              </controlPr>
            </control>
          </mc:Choice>
        </mc:AlternateContent>
        <mc:AlternateContent xmlns:mc="http://schemas.openxmlformats.org/markup-compatibility/2006">
          <mc:Choice Requires="x14">
            <control shapeId="42428" r:id="rId11" name="Check Box 444">
              <controlPr defaultSize="0" autoFill="0" autoLine="0" autoPict="0">
                <anchor moveWithCells="1">
                  <from>
                    <xdr:col>10</xdr:col>
                    <xdr:colOff>161925</xdr:colOff>
                    <xdr:row>59</xdr:row>
                    <xdr:rowOff>85725</xdr:rowOff>
                  </from>
                  <to>
                    <xdr:col>10</xdr:col>
                    <xdr:colOff>504825</xdr:colOff>
                    <xdr:row>59</xdr:row>
                    <xdr:rowOff>676275</xdr:rowOff>
                  </to>
                </anchor>
              </controlPr>
            </control>
          </mc:Choice>
        </mc:AlternateContent>
        <mc:AlternateContent xmlns:mc="http://schemas.openxmlformats.org/markup-compatibility/2006">
          <mc:Choice Requires="x14">
            <control shapeId="42429" r:id="rId12" name="Check Box 445">
              <controlPr defaultSize="0" autoFill="0" autoLine="0" autoPict="0">
                <anchor moveWithCells="1">
                  <from>
                    <xdr:col>11</xdr:col>
                    <xdr:colOff>161925</xdr:colOff>
                    <xdr:row>59</xdr:row>
                    <xdr:rowOff>85725</xdr:rowOff>
                  </from>
                  <to>
                    <xdr:col>11</xdr:col>
                    <xdr:colOff>504825</xdr:colOff>
                    <xdr:row>59</xdr:row>
                    <xdr:rowOff>676275</xdr:rowOff>
                  </to>
                </anchor>
              </controlPr>
            </control>
          </mc:Choice>
        </mc:AlternateContent>
        <mc:AlternateContent xmlns:mc="http://schemas.openxmlformats.org/markup-compatibility/2006">
          <mc:Choice Requires="x14">
            <control shapeId="42430" r:id="rId13" name="Check Box 446">
              <controlPr defaultSize="0" autoFill="0" autoLine="0" autoPict="0">
                <anchor moveWithCells="1">
                  <from>
                    <xdr:col>9</xdr:col>
                    <xdr:colOff>171450</xdr:colOff>
                    <xdr:row>63</xdr:row>
                    <xdr:rowOff>133350</xdr:rowOff>
                  </from>
                  <to>
                    <xdr:col>9</xdr:col>
                    <xdr:colOff>523875</xdr:colOff>
                    <xdr:row>63</xdr:row>
                    <xdr:rowOff>561975</xdr:rowOff>
                  </to>
                </anchor>
              </controlPr>
            </control>
          </mc:Choice>
        </mc:AlternateContent>
        <mc:AlternateContent xmlns:mc="http://schemas.openxmlformats.org/markup-compatibility/2006">
          <mc:Choice Requires="x14">
            <control shapeId="42431" r:id="rId14" name="Check Box 447">
              <controlPr defaultSize="0" autoFill="0" autoLine="0" autoPict="0">
                <anchor moveWithCells="1">
                  <from>
                    <xdr:col>10</xdr:col>
                    <xdr:colOff>161925</xdr:colOff>
                    <xdr:row>63</xdr:row>
                    <xdr:rowOff>133350</xdr:rowOff>
                  </from>
                  <to>
                    <xdr:col>10</xdr:col>
                    <xdr:colOff>504825</xdr:colOff>
                    <xdr:row>63</xdr:row>
                    <xdr:rowOff>561975</xdr:rowOff>
                  </to>
                </anchor>
              </controlPr>
            </control>
          </mc:Choice>
        </mc:AlternateContent>
        <mc:AlternateContent xmlns:mc="http://schemas.openxmlformats.org/markup-compatibility/2006">
          <mc:Choice Requires="x14">
            <control shapeId="42432" r:id="rId15" name="Check Box 448">
              <controlPr defaultSize="0" autoFill="0" autoLine="0" autoPict="0">
                <anchor moveWithCells="1">
                  <from>
                    <xdr:col>11</xdr:col>
                    <xdr:colOff>161925</xdr:colOff>
                    <xdr:row>63</xdr:row>
                    <xdr:rowOff>133350</xdr:rowOff>
                  </from>
                  <to>
                    <xdr:col>11</xdr:col>
                    <xdr:colOff>504825</xdr:colOff>
                    <xdr:row>63</xdr:row>
                    <xdr:rowOff>561975</xdr:rowOff>
                  </to>
                </anchor>
              </controlPr>
            </control>
          </mc:Choice>
        </mc:AlternateContent>
        <mc:AlternateContent xmlns:mc="http://schemas.openxmlformats.org/markup-compatibility/2006">
          <mc:Choice Requires="x14">
            <control shapeId="42433" r:id="rId16" name="Check Box 449">
              <controlPr defaultSize="0" autoFill="0" autoLine="0" autoPict="0">
                <anchor moveWithCells="1">
                  <from>
                    <xdr:col>9</xdr:col>
                    <xdr:colOff>171450</xdr:colOff>
                    <xdr:row>60</xdr:row>
                    <xdr:rowOff>66675</xdr:rowOff>
                  </from>
                  <to>
                    <xdr:col>9</xdr:col>
                    <xdr:colOff>523875</xdr:colOff>
                    <xdr:row>60</xdr:row>
                    <xdr:rowOff>676275</xdr:rowOff>
                  </to>
                </anchor>
              </controlPr>
            </control>
          </mc:Choice>
        </mc:AlternateContent>
        <mc:AlternateContent xmlns:mc="http://schemas.openxmlformats.org/markup-compatibility/2006">
          <mc:Choice Requires="x14">
            <control shapeId="42434" r:id="rId17" name="Check Box 450">
              <controlPr defaultSize="0" autoFill="0" autoLine="0" autoPict="0">
                <anchor moveWithCells="1">
                  <from>
                    <xdr:col>10</xdr:col>
                    <xdr:colOff>171450</xdr:colOff>
                    <xdr:row>60</xdr:row>
                    <xdr:rowOff>76200</xdr:rowOff>
                  </from>
                  <to>
                    <xdr:col>10</xdr:col>
                    <xdr:colOff>523875</xdr:colOff>
                    <xdr:row>60</xdr:row>
                    <xdr:rowOff>676275</xdr:rowOff>
                  </to>
                </anchor>
              </controlPr>
            </control>
          </mc:Choice>
        </mc:AlternateContent>
        <mc:AlternateContent xmlns:mc="http://schemas.openxmlformats.org/markup-compatibility/2006">
          <mc:Choice Requires="x14">
            <control shapeId="42435" r:id="rId18" name="Check Box 451">
              <controlPr defaultSize="0" autoFill="0" autoLine="0" autoPict="0">
                <anchor moveWithCells="1">
                  <from>
                    <xdr:col>11</xdr:col>
                    <xdr:colOff>161925</xdr:colOff>
                    <xdr:row>60</xdr:row>
                    <xdr:rowOff>76200</xdr:rowOff>
                  </from>
                  <to>
                    <xdr:col>11</xdr:col>
                    <xdr:colOff>504825</xdr:colOff>
                    <xdr:row>60</xdr:row>
                    <xdr:rowOff>676275</xdr:rowOff>
                  </to>
                </anchor>
              </controlPr>
            </control>
          </mc:Choice>
        </mc:AlternateContent>
        <mc:AlternateContent xmlns:mc="http://schemas.openxmlformats.org/markup-compatibility/2006">
          <mc:Choice Requires="x14">
            <control shapeId="42436" r:id="rId19" name="Check Box 452">
              <controlPr defaultSize="0" autoFill="0" autoLine="0" autoPict="0">
                <anchor moveWithCells="1">
                  <from>
                    <xdr:col>9</xdr:col>
                    <xdr:colOff>171450</xdr:colOff>
                    <xdr:row>61</xdr:row>
                    <xdr:rowOff>47625</xdr:rowOff>
                  </from>
                  <to>
                    <xdr:col>9</xdr:col>
                    <xdr:colOff>523875</xdr:colOff>
                    <xdr:row>61</xdr:row>
                    <xdr:rowOff>666750</xdr:rowOff>
                  </to>
                </anchor>
              </controlPr>
            </control>
          </mc:Choice>
        </mc:AlternateContent>
        <mc:AlternateContent xmlns:mc="http://schemas.openxmlformats.org/markup-compatibility/2006">
          <mc:Choice Requires="x14">
            <control shapeId="42437" r:id="rId20" name="Check Box 453">
              <controlPr defaultSize="0" autoFill="0" autoLine="0" autoPict="0">
                <anchor moveWithCells="1">
                  <from>
                    <xdr:col>10</xdr:col>
                    <xdr:colOff>161925</xdr:colOff>
                    <xdr:row>61</xdr:row>
                    <xdr:rowOff>47625</xdr:rowOff>
                  </from>
                  <to>
                    <xdr:col>10</xdr:col>
                    <xdr:colOff>504825</xdr:colOff>
                    <xdr:row>61</xdr:row>
                    <xdr:rowOff>666750</xdr:rowOff>
                  </to>
                </anchor>
              </controlPr>
            </control>
          </mc:Choice>
        </mc:AlternateContent>
        <mc:AlternateContent xmlns:mc="http://schemas.openxmlformats.org/markup-compatibility/2006">
          <mc:Choice Requires="x14">
            <control shapeId="42438" r:id="rId21" name="Check Box 454">
              <controlPr defaultSize="0" autoFill="0" autoLine="0" autoPict="0">
                <anchor moveWithCells="1">
                  <from>
                    <xdr:col>11</xdr:col>
                    <xdr:colOff>161925</xdr:colOff>
                    <xdr:row>61</xdr:row>
                    <xdr:rowOff>57150</xdr:rowOff>
                  </from>
                  <to>
                    <xdr:col>11</xdr:col>
                    <xdr:colOff>504825</xdr:colOff>
                    <xdr:row>61</xdr:row>
                    <xdr:rowOff>666750</xdr:rowOff>
                  </to>
                </anchor>
              </controlPr>
            </control>
          </mc:Choice>
        </mc:AlternateContent>
        <mc:AlternateContent xmlns:mc="http://schemas.openxmlformats.org/markup-compatibility/2006">
          <mc:Choice Requires="x14">
            <control shapeId="42439" r:id="rId22" name="Check Box 455">
              <controlPr defaultSize="0" autoFill="0" autoLine="0" autoPict="0">
                <anchor moveWithCells="1">
                  <from>
                    <xdr:col>9</xdr:col>
                    <xdr:colOff>171450</xdr:colOff>
                    <xdr:row>62</xdr:row>
                    <xdr:rowOff>142875</xdr:rowOff>
                  </from>
                  <to>
                    <xdr:col>9</xdr:col>
                    <xdr:colOff>523875</xdr:colOff>
                    <xdr:row>62</xdr:row>
                    <xdr:rowOff>571500</xdr:rowOff>
                  </to>
                </anchor>
              </controlPr>
            </control>
          </mc:Choice>
        </mc:AlternateContent>
        <mc:AlternateContent xmlns:mc="http://schemas.openxmlformats.org/markup-compatibility/2006">
          <mc:Choice Requires="x14">
            <control shapeId="42440" r:id="rId23" name="Check Box 456">
              <controlPr defaultSize="0" autoFill="0" autoLine="0" autoPict="0">
                <anchor moveWithCells="1">
                  <from>
                    <xdr:col>10</xdr:col>
                    <xdr:colOff>161925</xdr:colOff>
                    <xdr:row>62</xdr:row>
                    <xdr:rowOff>152400</xdr:rowOff>
                  </from>
                  <to>
                    <xdr:col>10</xdr:col>
                    <xdr:colOff>504825</xdr:colOff>
                    <xdr:row>62</xdr:row>
                    <xdr:rowOff>581025</xdr:rowOff>
                  </to>
                </anchor>
              </controlPr>
            </control>
          </mc:Choice>
        </mc:AlternateContent>
        <mc:AlternateContent xmlns:mc="http://schemas.openxmlformats.org/markup-compatibility/2006">
          <mc:Choice Requires="x14">
            <control shapeId="42441" r:id="rId24" name="Check Box 457">
              <controlPr defaultSize="0" autoFill="0" autoLine="0" autoPict="0">
                <anchor moveWithCells="1">
                  <from>
                    <xdr:col>11</xdr:col>
                    <xdr:colOff>161925</xdr:colOff>
                    <xdr:row>62</xdr:row>
                    <xdr:rowOff>152400</xdr:rowOff>
                  </from>
                  <to>
                    <xdr:col>11</xdr:col>
                    <xdr:colOff>504825</xdr:colOff>
                    <xdr:row>62</xdr:row>
                    <xdr:rowOff>581025</xdr:rowOff>
                  </to>
                </anchor>
              </controlPr>
            </control>
          </mc:Choice>
        </mc:AlternateContent>
        <mc:AlternateContent xmlns:mc="http://schemas.openxmlformats.org/markup-compatibility/2006">
          <mc:Choice Requires="x14">
            <control shapeId="42442" r:id="rId25" name="Check Box 458">
              <controlPr defaultSize="0" autoFill="0" autoLine="0" autoPict="0">
                <anchor moveWithCells="1">
                  <from>
                    <xdr:col>9</xdr:col>
                    <xdr:colOff>161925</xdr:colOff>
                    <xdr:row>65</xdr:row>
                    <xdr:rowOff>76200</xdr:rowOff>
                  </from>
                  <to>
                    <xdr:col>9</xdr:col>
                    <xdr:colOff>504825</xdr:colOff>
                    <xdr:row>65</xdr:row>
                    <xdr:rowOff>619125</xdr:rowOff>
                  </to>
                </anchor>
              </controlPr>
            </control>
          </mc:Choice>
        </mc:AlternateContent>
        <mc:AlternateContent xmlns:mc="http://schemas.openxmlformats.org/markup-compatibility/2006">
          <mc:Choice Requires="x14">
            <control shapeId="42443" r:id="rId26" name="Check Box 459">
              <controlPr defaultSize="0" autoFill="0" autoLine="0" autoPict="0">
                <anchor moveWithCells="1">
                  <from>
                    <xdr:col>10</xdr:col>
                    <xdr:colOff>161925</xdr:colOff>
                    <xdr:row>65</xdr:row>
                    <xdr:rowOff>76200</xdr:rowOff>
                  </from>
                  <to>
                    <xdr:col>10</xdr:col>
                    <xdr:colOff>504825</xdr:colOff>
                    <xdr:row>65</xdr:row>
                    <xdr:rowOff>619125</xdr:rowOff>
                  </to>
                </anchor>
              </controlPr>
            </control>
          </mc:Choice>
        </mc:AlternateContent>
        <mc:AlternateContent xmlns:mc="http://schemas.openxmlformats.org/markup-compatibility/2006">
          <mc:Choice Requires="x14">
            <control shapeId="42444" r:id="rId27" name="Check Box 460">
              <controlPr defaultSize="0" autoFill="0" autoLine="0" autoPict="0">
                <anchor moveWithCells="1">
                  <from>
                    <xdr:col>11</xdr:col>
                    <xdr:colOff>161925</xdr:colOff>
                    <xdr:row>65</xdr:row>
                    <xdr:rowOff>76200</xdr:rowOff>
                  </from>
                  <to>
                    <xdr:col>11</xdr:col>
                    <xdr:colOff>504825</xdr:colOff>
                    <xdr:row>65</xdr:row>
                    <xdr:rowOff>619125</xdr:rowOff>
                  </to>
                </anchor>
              </controlPr>
            </control>
          </mc:Choice>
        </mc:AlternateContent>
        <mc:AlternateContent xmlns:mc="http://schemas.openxmlformats.org/markup-compatibility/2006">
          <mc:Choice Requires="x14">
            <control shapeId="42445" r:id="rId28" name="Check Box 461">
              <controlPr defaultSize="0" autoFill="0" autoLine="0" autoPict="0">
                <anchor moveWithCells="1">
                  <from>
                    <xdr:col>9</xdr:col>
                    <xdr:colOff>171450</xdr:colOff>
                    <xdr:row>66</xdr:row>
                    <xdr:rowOff>133350</xdr:rowOff>
                  </from>
                  <to>
                    <xdr:col>9</xdr:col>
                    <xdr:colOff>523875</xdr:colOff>
                    <xdr:row>66</xdr:row>
                    <xdr:rowOff>561975</xdr:rowOff>
                  </to>
                </anchor>
              </controlPr>
            </control>
          </mc:Choice>
        </mc:AlternateContent>
        <mc:AlternateContent xmlns:mc="http://schemas.openxmlformats.org/markup-compatibility/2006">
          <mc:Choice Requires="x14">
            <control shapeId="42446" r:id="rId29" name="Check Box 462">
              <controlPr defaultSize="0" autoFill="0" autoLine="0" autoPict="0">
                <anchor moveWithCells="1">
                  <from>
                    <xdr:col>10</xdr:col>
                    <xdr:colOff>161925</xdr:colOff>
                    <xdr:row>66</xdr:row>
                    <xdr:rowOff>133350</xdr:rowOff>
                  </from>
                  <to>
                    <xdr:col>10</xdr:col>
                    <xdr:colOff>504825</xdr:colOff>
                    <xdr:row>66</xdr:row>
                    <xdr:rowOff>561975</xdr:rowOff>
                  </to>
                </anchor>
              </controlPr>
            </control>
          </mc:Choice>
        </mc:AlternateContent>
        <mc:AlternateContent xmlns:mc="http://schemas.openxmlformats.org/markup-compatibility/2006">
          <mc:Choice Requires="x14">
            <control shapeId="42447" r:id="rId30" name="Check Box 463">
              <controlPr defaultSize="0" autoFill="0" autoLine="0" autoPict="0">
                <anchor moveWithCells="1">
                  <from>
                    <xdr:col>11</xdr:col>
                    <xdr:colOff>171450</xdr:colOff>
                    <xdr:row>66</xdr:row>
                    <xdr:rowOff>142875</xdr:rowOff>
                  </from>
                  <to>
                    <xdr:col>11</xdr:col>
                    <xdr:colOff>523875</xdr:colOff>
                    <xdr:row>66</xdr:row>
                    <xdr:rowOff>571500</xdr:rowOff>
                  </to>
                </anchor>
              </controlPr>
            </control>
          </mc:Choice>
        </mc:AlternateContent>
        <mc:AlternateContent xmlns:mc="http://schemas.openxmlformats.org/markup-compatibility/2006">
          <mc:Choice Requires="x14">
            <control shapeId="42448" r:id="rId31" name="Check Box 464">
              <controlPr defaultSize="0" autoFill="0" autoLine="0" autoPict="0">
                <anchor moveWithCells="1">
                  <from>
                    <xdr:col>9</xdr:col>
                    <xdr:colOff>171450</xdr:colOff>
                    <xdr:row>67</xdr:row>
                    <xdr:rowOff>114300</xdr:rowOff>
                  </from>
                  <to>
                    <xdr:col>9</xdr:col>
                    <xdr:colOff>523875</xdr:colOff>
                    <xdr:row>67</xdr:row>
                    <xdr:rowOff>857250</xdr:rowOff>
                  </to>
                </anchor>
              </controlPr>
            </control>
          </mc:Choice>
        </mc:AlternateContent>
        <mc:AlternateContent xmlns:mc="http://schemas.openxmlformats.org/markup-compatibility/2006">
          <mc:Choice Requires="x14">
            <control shapeId="42449" r:id="rId32" name="Check Box 465">
              <controlPr defaultSize="0" autoFill="0" autoLine="0" autoPict="0">
                <anchor moveWithCells="1">
                  <from>
                    <xdr:col>10</xdr:col>
                    <xdr:colOff>161925</xdr:colOff>
                    <xdr:row>67</xdr:row>
                    <xdr:rowOff>123825</xdr:rowOff>
                  </from>
                  <to>
                    <xdr:col>10</xdr:col>
                    <xdr:colOff>504825</xdr:colOff>
                    <xdr:row>67</xdr:row>
                    <xdr:rowOff>857250</xdr:rowOff>
                  </to>
                </anchor>
              </controlPr>
            </control>
          </mc:Choice>
        </mc:AlternateContent>
        <mc:AlternateContent xmlns:mc="http://schemas.openxmlformats.org/markup-compatibility/2006">
          <mc:Choice Requires="x14">
            <control shapeId="42450" r:id="rId33" name="Check Box 466">
              <controlPr defaultSize="0" autoFill="0" autoLine="0" autoPict="0">
                <anchor moveWithCells="1">
                  <from>
                    <xdr:col>11</xdr:col>
                    <xdr:colOff>171450</xdr:colOff>
                    <xdr:row>67</xdr:row>
                    <xdr:rowOff>123825</xdr:rowOff>
                  </from>
                  <to>
                    <xdr:col>11</xdr:col>
                    <xdr:colOff>523875</xdr:colOff>
                    <xdr:row>67</xdr:row>
                    <xdr:rowOff>857250</xdr:rowOff>
                  </to>
                </anchor>
              </controlPr>
            </control>
          </mc:Choice>
        </mc:AlternateContent>
        <mc:AlternateContent xmlns:mc="http://schemas.openxmlformats.org/markup-compatibility/2006">
          <mc:Choice Requires="x14">
            <control shapeId="42451" r:id="rId34" name="Check Box 467">
              <controlPr defaultSize="0" autoFill="0" autoLine="0" autoPict="0">
                <anchor moveWithCells="1">
                  <from>
                    <xdr:col>9</xdr:col>
                    <xdr:colOff>171450</xdr:colOff>
                    <xdr:row>72</xdr:row>
                    <xdr:rowOff>95250</xdr:rowOff>
                  </from>
                  <to>
                    <xdr:col>9</xdr:col>
                    <xdr:colOff>514350</xdr:colOff>
                    <xdr:row>72</xdr:row>
                    <xdr:rowOff>571500</xdr:rowOff>
                  </to>
                </anchor>
              </controlPr>
            </control>
          </mc:Choice>
        </mc:AlternateContent>
        <mc:AlternateContent xmlns:mc="http://schemas.openxmlformats.org/markup-compatibility/2006">
          <mc:Choice Requires="x14">
            <control shapeId="42452" r:id="rId35" name="Check Box 468">
              <controlPr defaultSize="0" autoFill="0" autoLine="0" autoPict="0">
                <anchor moveWithCells="1">
                  <from>
                    <xdr:col>10</xdr:col>
                    <xdr:colOff>161925</xdr:colOff>
                    <xdr:row>72</xdr:row>
                    <xdr:rowOff>95250</xdr:rowOff>
                  </from>
                  <to>
                    <xdr:col>10</xdr:col>
                    <xdr:colOff>514350</xdr:colOff>
                    <xdr:row>72</xdr:row>
                    <xdr:rowOff>571500</xdr:rowOff>
                  </to>
                </anchor>
              </controlPr>
            </control>
          </mc:Choice>
        </mc:AlternateContent>
        <mc:AlternateContent xmlns:mc="http://schemas.openxmlformats.org/markup-compatibility/2006">
          <mc:Choice Requires="x14">
            <control shapeId="42453" r:id="rId36" name="Check Box 469">
              <controlPr defaultSize="0" autoFill="0" autoLine="0" autoPict="0">
                <anchor moveWithCells="1">
                  <from>
                    <xdr:col>11</xdr:col>
                    <xdr:colOff>161925</xdr:colOff>
                    <xdr:row>72</xdr:row>
                    <xdr:rowOff>104775</xdr:rowOff>
                  </from>
                  <to>
                    <xdr:col>11</xdr:col>
                    <xdr:colOff>514350</xdr:colOff>
                    <xdr:row>72</xdr:row>
                    <xdr:rowOff>571500</xdr:rowOff>
                  </to>
                </anchor>
              </controlPr>
            </control>
          </mc:Choice>
        </mc:AlternateContent>
        <mc:AlternateContent xmlns:mc="http://schemas.openxmlformats.org/markup-compatibility/2006">
          <mc:Choice Requires="x14">
            <control shapeId="42454" r:id="rId37" name="Check Box 470">
              <controlPr defaultSize="0" autoFill="0" autoLine="0" autoPict="0">
                <anchor moveWithCells="1">
                  <from>
                    <xdr:col>9</xdr:col>
                    <xdr:colOff>180975</xdr:colOff>
                    <xdr:row>73</xdr:row>
                    <xdr:rowOff>95250</xdr:rowOff>
                  </from>
                  <to>
                    <xdr:col>9</xdr:col>
                    <xdr:colOff>523875</xdr:colOff>
                    <xdr:row>73</xdr:row>
                    <xdr:rowOff>571500</xdr:rowOff>
                  </to>
                </anchor>
              </controlPr>
            </control>
          </mc:Choice>
        </mc:AlternateContent>
        <mc:AlternateContent xmlns:mc="http://schemas.openxmlformats.org/markup-compatibility/2006">
          <mc:Choice Requires="x14">
            <control shapeId="42455" r:id="rId38" name="Check Box 471">
              <controlPr defaultSize="0" autoFill="0" autoLine="0" autoPict="0">
                <anchor moveWithCells="1">
                  <from>
                    <xdr:col>10</xdr:col>
                    <xdr:colOff>161925</xdr:colOff>
                    <xdr:row>73</xdr:row>
                    <xdr:rowOff>95250</xdr:rowOff>
                  </from>
                  <to>
                    <xdr:col>10</xdr:col>
                    <xdr:colOff>514350</xdr:colOff>
                    <xdr:row>73</xdr:row>
                    <xdr:rowOff>571500</xdr:rowOff>
                  </to>
                </anchor>
              </controlPr>
            </control>
          </mc:Choice>
        </mc:AlternateContent>
        <mc:AlternateContent xmlns:mc="http://schemas.openxmlformats.org/markup-compatibility/2006">
          <mc:Choice Requires="x14">
            <control shapeId="42456" r:id="rId39" name="Check Box 472">
              <controlPr defaultSize="0" autoFill="0" autoLine="0" autoPict="0">
                <anchor moveWithCells="1">
                  <from>
                    <xdr:col>11</xdr:col>
                    <xdr:colOff>161925</xdr:colOff>
                    <xdr:row>73</xdr:row>
                    <xdr:rowOff>114300</xdr:rowOff>
                  </from>
                  <to>
                    <xdr:col>11</xdr:col>
                    <xdr:colOff>514350</xdr:colOff>
                    <xdr:row>73</xdr:row>
                    <xdr:rowOff>581025</xdr:rowOff>
                  </to>
                </anchor>
              </controlPr>
            </control>
          </mc:Choice>
        </mc:AlternateContent>
        <mc:AlternateContent xmlns:mc="http://schemas.openxmlformats.org/markup-compatibility/2006">
          <mc:Choice Requires="x14">
            <control shapeId="42457" r:id="rId40" name="Check Box 473">
              <controlPr defaultSize="0" autoFill="0" autoLine="0" autoPict="0">
                <anchor moveWithCells="1">
                  <from>
                    <xdr:col>9</xdr:col>
                    <xdr:colOff>180975</xdr:colOff>
                    <xdr:row>74</xdr:row>
                    <xdr:rowOff>95250</xdr:rowOff>
                  </from>
                  <to>
                    <xdr:col>9</xdr:col>
                    <xdr:colOff>523875</xdr:colOff>
                    <xdr:row>74</xdr:row>
                    <xdr:rowOff>571500</xdr:rowOff>
                  </to>
                </anchor>
              </controlPr>
            </control>
          </mc:Choice>
        </mc:AlternateContent>
        <mc:AlternateContent xmlns:mc="http://schemas.openxmlformats.org/markup-compatibility/2006">
          <mc:Choice Requires="x14">
            <control shapeId="42458" r:id="rId41" name="Check Box 474">
              <controlPr defaultSize="0" autoFill="0" autoLine="0" autoPict="0">
                <anchor moveWithCells="1">
                  <from>
                    <xdr:col>10</xdr:col>
                    <xdr:colOff>161925</xdr:colOff>
                    <xdr:row>74</xdr:row>
                    <xdr:rowOff>95250</xdr:rowOff>
                  </from>
                  <to>
                    <xdr:col>10</xdr:col>
                    <xdr:colOff>514350</xdr:colOff>
                    <xdr:row>74</xdr:row>
                    <xdr:rowOff>571500</xdr:rowOff>
                  </to>
                </anchor>
              </controlPr>
            </control>
          </mc:Choice>
        </mc:AlternateContent>
        <mc:AlternateContent xmlns:mc="http://schemas.openxmlformats.org/markup-compatibility/2006">
          <mc:Choice Requires="x14">
            <control shapeId="42459" r:id="rId42" name="Check Box 475">
              <controlPr defaultSize="0" autoFill="0" autoLine="0" autoPict="0">
                <anchor moveWithCells="1">
                  <from>
                    <xdr:col>11</xdr:col>
                    <xdr:colOff>171450</xdr:colOff>
                    <xdr:row>74</xdr:row>
                    <xdr:rowOff>104775</xdr:rowOff>
                  </from>
                  <to>
                    <xdr:col>11</xdr:col>
                    <xdr:colOff>523875</xdr:colOff>
                    <xdr:row>74</xdr:row>
                    <xdr:rowOff>581025</xdr:rowOff>
                  </to>
                </anchor>
              </controlPr>
            </control>
          </mc:Choice>
        </mc:AlternateContent>
        <mc:AlternateContent xmlns:mc="http://schemas.openxmlformats.org/markup-compatibility/2006">
          <mc:Choice Requires="x14">
            <control shapeId="42460" r:id="rId43" name="Check Box 476">
              <controlPr defaultSize="0" autoFill="0" autoLine="0" autoPict="0">
                <anchor moveWithCells="1">
                  <from>
                    <xdr:col>9</xdr:col>
                    <xdr:colOff>180975</xdr:colOff>
                    <xdr:row>75</xdr:row>
                    <xdr:rowOff>114300</xdr:rowOff>
                  </from>
                  <to>
                    <xdr:col>9</xdr:col>
                    <xdr:colOff>523875</xdr:colOff>
                    <xdr:row>75</xdr:row>
                    <xdr:rowOff>542925</xdr:rowOff>
                  </to>
                </anchor>
              </controlPr>
            </control>
          </mc:Choice>
        </mc:AlternateContent>
        <mc:AlternateContent xmlns:mc="http://schemas.openxmlformats.org/markup-compatibility/2006">
          <mc:Choice Requires="x14">
            <control shapeId="42461" r:id="rId44" name="Check Box 477">
              <controlPr defaultSize="0" autoFill="0" autoLine="0" autoPict="0">
                <anchor moveWithCells="1">
                  <from>
                    <xdr:col>10</xdr:col>
                    <xdr:colOff>171450</xdr:colOff>
                    <xdr:row>75</xdr:row>
                    <xdr:rowOff>114300</xdr:rowOff>
                  </from>
                  <to>
                    <xdr:col>10</xdr:col>
                    <xdr:colOff>523875</xdr:colOff>
                    <xdr:row>75</xdr:row>
                    <xdr:rowOff>542925</xdr:rowOff>
                  </to>
                </anchor>
              </controlPr>
            </control>
          </mc:Choice>
        </mc:AlternateContent>
        <mc:AlternateContent xmlns:mc="http://schemas.openxmlformats.org/markup-compatibility/2006">
          <mc:Choice Requires="x14">
            <control shapeId="42462" r:id="rId45" name="Check Box 478">
              <controlPr defaultSize="0" autoFill="0" autoLine="0" autoPict="0">
                <anchor moveWithCells="1">
                  <from>
                    <xdr:col>11</xdr:col>
                    <xdr:colOff>171450</xdr:colOff>
                    <xdr:row>75</xdr:row>
                    <xdr:rowOff>123825</xdr:rowOff>
                  </from>
                  <to>
                    <xdr:col>11</xdr:col>
                    <xdr:colOff>523875</xdr:colOff>
                    <xdr:row>75</xdr:row>
                    <xdr:rowOff>552450</xdr:rowOff>
                  </to>
                </anchor>
              </controlPr>
            </control>
          </mc:Choice>
        </mc:AlternateContent>
        <mc:AlternateContent xmlns:mc="http://schemas.openxmlformats.org/markup-compatibility/2006">
          <mc:Choice Requires="x14">
            <control shapeId="42463" r:id="rId46" name="Check Box 479">
              <controlPr defaultSize="0" autoFill="0" autoLine="0" autoPict="0">
                <anchor moveWithCells="1">
                  <from>
                    <xdr:col>9</xdr:col>
                    <xdr:colOff>180975</xdr:colOff>
                    <xdr:row>76</xdr:row>
                    <xdr:rowOff>114300</xdr:rowOff>
                  </from>
                  <to>
                    <xdr:col>9</xdr:col>
                    <xdr:colOff>523875</xdr:colOff>
                    <xdr:row>76</xdr:row>
                    <xdr:rowOff>542925</xdr:rowOff>
                  </to>
                </anchor>
              </controlPr>
            </control>
          </mc:Choice>
        </mc:AlternateContent>
        <mc:AlternateContent xmlns:mc="http://schemas.openxmlformats.org/markup-compatibility/2006">
          <mc:Choice Requires="x14">
            <control shapeId="42464" r:id="rId47" name="Check Box 480">
              <controlPr defaultSize="0" autoFill="0" autoLine="0" autoPict="0">
                <anchor moveWithCells="1">
                  <from>
                    <xdr:col>10</xdr:col>
                    <xdr:colOff>171450</xdr:colOff>
                    <xdr:row>76</xdr:row>
                    <xdr:rowOff>114300</xdr:rowOff>
                  </from>
                  <to>
                    <xdr:col>10</xdr:col>
                    <xdr:colOff>523875</xdr:colOff>
                    <xdr:row>76</xdr:row>
                    <xdr:rowOff>542925</xdr:rowOff>
                  </to>
                </anchor>
              </controlPr>
            </control>
          </mc:Choice>
        </mc:AlternateContent>
        <mc:AlternateContent xmlns:mc="http://schemas.openxmlformats.org/markup-compatibility/2006">
          <mc:Choice Requires="x14">
            <control shapeId="42465" r:id="rId48" name="Check Box 481">
              <controlPr defaultSize="0" autoFill="0" autoLine="0" autoPict="0">
                <anchor moveWithCells="1">
                  <from>
                    <xdr:col>11</xdr:col>
                    <xdr:colOff>171450</xdr:colOff>
                    <xdr:row>76</xdr:row>
                    <xdr:rowOff>114300</xdr:rowOff>
                  </from>
                  <to>
                    <xdr:col>11</xdr:col>
                    <xdr:colOff>523875</xdr:colOff>
                    <xdr:row>76</xdr:row>
                    <xdr:rowOff>542925</xdr:rowOff>
                  </to>
                </anchor>
              </controlPr>
            </control>
          </mc:Choice>
        </mc:AlternateContent>
        <mc:AlternateContent xmlns:mc="http://schemas.openxmlformats.org/markup-compatibility/2006">
          <mc:Choice Requires="x14">
            <control shapeId="42466" r:id="rId49" name="Check Box 482">
              <controlPr defaultSize="0" autoFill="0" autoLine="0" autoPict="0">
                <anchor moveWithCells="1">
                  <from>
                    <xdr:col>9</xdr:col>
                    <xdr:colOff>180975</xdr:colOff>
                    <xdr:row>77</xdr:row>
                    <xdr:rowOff>123825</xdr:rowOff>
                  </from>
                  <to>
                    <xdr:col>9</xdr:col>
                    <xdr:colOff>523875</xdr:colOff>
                    <xdr:row>77</xdr:row>
                    <xdr:rowOff>552450</xdr:rowOff>
                  </to>
                </anchor>
              </controlPr>
            </control>
          </mc:Choice>
        </mc:AlternateContent>
        <mc:AlternateContent xmlns:mc="http://schemas.openxmlformats.org/markup-compatibility/2006">
          <mc:Choice Requires="x14">
            <control shapeId="42467" r:id="rId50" name="Check Box 483">
              <controlPr defaultSize="0" autoFill="0" autoLine="0" autoPict="0">
                <anchor moveWithCells="1">
                  <from>
                    <xdr:col>10</xdr:col>
                    <xdr:colOff>161925</xdr:colOff>
                    <xdr:row>77</xdr:row>
                    <xdr:rowOff>123825</xdr:rowOff>
                  </from>
                  <to>
                    <xdr:col>10</xdr:col>
                    <xdr:colOff>504825</xdr:colOff>
                    <xdr:row>77</xdr:row>
                    <xdr:rowOff>552450</xdr:rowOff>
                  </to>
                </anchor>
              </controlPr>
            </control>
          </mc:Choice>
        </mc:AlternateContent>
        <mc:AlternateContent xmlns:mc="http://schemas.openxmlformats.org/markup-compatibility/2006">
          <mc:Choice Requires="x14">
            <control shapeId="42468" r:id="rId51" name="Check Box 484">
              <controlPr defaultSize="0" autoFill="0" autoLine="0" autoPict="0">
                <anchor moveWithCells="1">
                  <from>
                    <xdr:col>11</xdr:col>
                    <xdr:colOff>171450</xdr:colOff>
                    <xdr:row>77</xdr:row>
                    <xdr:rowOff>123825</xdr:rowOff>
                  </from>
                  <to>
                    <xdr:col>11</xdr:col>
                    <xdr:colOff>523875</xdr:colOff>
                    <xdr:row>77</xdr:row>
                    <xdr:rowOff>552450</xdr:rowOff>
                  </to>
                </anchor>
              </controlPr>
            </control>
          </mc:Choice>
        </mc:AlternateContent>
        <mc:AlternateContent xmlns:mc="http://schemas.openxmlformats.org/markup-compatibility/2006">
          <mc:Choice Requires="x14">
            <control shapeId="42469" r:id="rId52" name="Check Box 485">
              <controlPr defaultSize="0" autoFill="0" autoLine="0" autoPict="0">
                <anchor moveWithCells="1">
                  <from>
                    <xdr:col>9</xdr:col>
                    <xdr:colOff>171450</xdr:colOff>
                    <xdr:row>78</xdr:row>
                    <xdr:rowOff>114300</xdr:rowOff>
                  </from>
                  <to>
                    <xdr:col>9</xdr:col>
                    <xdr:colOff>523875</xdr:colOff>
                    <xdr:row>78</xdr:row>
                    <xdr:rowOff>542925</xdr:rowOff>
                  </to>
                </anchor>
              </controlPr>
            </control>
          </mc:Choice>
        </mc:AlternateContent>
        <mc:AlternateContent xmlns:mc="http://schemas.openxmlformats.org/markup-compatibility/2006">
          <mc:Choice Requires="x14">
            <control shapeId="42470" r:id="rId53" name="Check Box 486">
              <controlPr defaultSize="0" autoFill="0" autoLine="0" autoPict="0">
                <anchor moveWithCells="1">
                  <from>
                    <xdr:col>10</xdr:col>
                    <xdr:colOff>171450</xdr:colOff>
                    <xdr:row>78</xdr:row>
                    <xdr:rowOff>114300</xdr:rowOff>
                  </from>
                  <to>
                    <xdr:col>10</xdr:col>
                    <xdr:colOff>523875</xdr:colOff>
                    <xdr:row>78</xdr:row>
                    <xdr:rowOff>542925</xdr:rowOff>
                  </to>
                </anchor>
              </controlPr>
            </control>
          </mc:Choice>
        </mc:AlternateContent>
        <mc:AlternateContent xmlns:mc="http://schemas.openxmlformats.org/markup-compatibility/2006">
          <mc:Choice Requires="x14">
            <control shapeId="42471" r:id="rId54" name="Check Box 487">
              <controlPr defaultSize="0" autoFill="0" autoLine="0" autoPict="0">
                <anchor moveWithCells="1">
                  <from>
                    <xdr:col>11</xdr:col>
                    <xdr:colOff>161925</xdr:colOff>
                    <xdr:row>78</xdr:row>
                    <xdr:rowOff>114300</xdr:rowOff>
                  </from>
                  <to>
                    <xdr:col>11</xdr:col>
                    <xdr:colOff>504825</xdr:colOff>
                    <xdr:row>78</xdr:row>
                    <xdr:rowOff>542925</xdr:rowOff>
                  </to>
                </anchor>
              </controlPr>
            </control>
          </mc:Choice>
        </mc:AlternateContent>
        <mc:AlternateContent xmlns:mc="http://schemas.openxmlformats.org/markup-compatibility/2006">
          <mc:Choice Requires="x14">
            <control shapeId="42472" r:id="rId55" name="Check Box 488">
              <controlPr defaultSize="0" autoFill="0" autoLine="0" autoPict="0">
                <anchor moveWithCells="1">
                  <from>
                    <xdr:col>9</xdr:col>
                    <xdr:colOff>180975</xdr:colOff>
                    <xdr:row>79</xdr:row>
                    <xdr:rowOff>114300</xdr:rowOff>
                  </from>
                  <to>
                    <xdr:col>9</xdr:col>
                    <xdr:colOff>523875</xdr:colOff>
                    <xdr:row>79</xdr:row>
                    <xdr:rowOff>542925</xdr:rowOff>
                  </to>
                </anchor>
              </controlPr>
            </control>
          </mc:Choice>
        </mc:AlternateContent>
        <mc:AlternateContent xmlns:mc="http://schemas.openxmlformats.org/markup-compatibility/2006">
          <mc:Choice Requires="x14">
            <control shapeId="42473" r:id="rId56" name="Check Box 489">
              <controlPr defaultSize="0" autoFill="0" autoLine="0" autoPict="0">
                <anchor moveWithCells="1">
                  <from>
                    <xdr:col>10</xdr:col>
                    <xdr:colOff>171450</xdr:colOff>
                    <xdr:row>79</xdr:row>
                    <xdr:rowOff>114300</xdr:rowOff>
                  </from>
                  <to>
                    <xdr:col>10</xdr:col>
                    <xdr:colOff>523875</xdr:colOff>
                    <xdr:row>79</xdr:row>
                    <xdr:rowOff>542925</xdr:rowOff>
                  </to>
                </anchor>
              </controlPr>
            </control>
          </mc:Choice>
        </mc:AlternateContent>
        <mc:AlternateContent xmlns:mc="http://schemas.openxmlformats.org/markup-compatibility/2006">
          <mc:Choice Requires="x14">
            <control shapeId="42474" r:id="rId57" name="Check Box 490">
              <controlPr defaultSize="0" autoFill="0" autoLine="0" autoPict="0">
                <anchor moveWithCells="1">
                  <from>
                    <xdr:col>11</xdr:col>
                    <xdr:colOff>171450</xdr:colOff>
                    <xdr:row>79</xdr:row>
                    <xdr:rowOff>123825</xdr:rowOff>
                  </from>
                  <to>
                    <xdr:col>11</xdr:col>
                    <xdr:colOff>523875</xdr:colOff>
                    <xdr:row>79</xdr:row>
                    <xdr:rowOff>552450</xdr:rowOff>
                  </to>
                </anchor>
              </controlPr>
            </control>
          </mc:Choice>
        </mc:AlternateContent>
        <mc:AlternateContent xmlns:mc="http://schemas.openxmlformats.org/markup-compatibility/2006">
          <mc:Choice Requires="x14">
            <control shapeId="42475" r:id="rId58" name="Check Box 491">
              <controlPr defaultSize="0" autoFill="0" autoLine="0" autoPict="0">
                <anchor moveWithCells="1">
                  <from>
                    <xdr:col>9</xdr:col>
                    <xdr:colOff>171450</xdr:colOff>
                    <xdr:row>80</xdr:row>
                    <xdr:rowOff>114300</xdr:rowOff>
                  </from>
                  <to>
                    <xdr:col>9</xdr:col>
                    <xdr:colOff>523875</xdr:colOff>
                    <xdr:row>80</xdr:row>
                    <xdr:rowOff>542925</xdr:rowOff>
                  </to>
                </anchor>
              </controlPr>
            </control>
          </mc:Choice>
        </mc:AlternateContent>
        <mc:AlternateContent xmlns:mc="http://schemas.openxmlformats.org/markup-compatibility/2006">
          <mc:Choice Requires="x14">
            <control shapeId="42476" r:id="rId59" name="Check Box 492">
              <controlPr defaultSize="0" autoFill="0" autoLine="0" autoPict="0">
                <anchor moveWithCells="1">
                  <from>
                    <xdr:col>10</xdr:col>
                    <xdr:colOff>161925</xdr:colOff>
                    <xdr:row>80</xdr:row>
                    <xdr:rowOff>114300</xdr:rowOff>
                  </from>
                  <to>
                    <xdr:col>10</xdr:col>
                    <xdr:colOff>504825</xdr:colOff>
                    <xdr:row>80</xdr:row>
                    <xdr:rowOff>542925</xdr:rowOff>
                  </to>
                </anchor>
              </controlPr>
            </control>
          </mc:Choice>
        </mc:AlternateContent>
        <mc:AlternateContent xmlns:mc="http://schemas.openxmlformats.org/markup-compatibility/2006">
          <mc:Choice Requires="x14">
            <control shapeId="42477" r:id="rId60" name="Check Box 493">
              <controlPr defaultSize="0" autoFill="0" autoLine="0" autoPict="0">
                <anchor moveWithCells="1">
                  <from>
                    <xdr:col>11</xdr:col>
                    <xdr:colOff>171450</xdr:colOff>
                    <xdr:row>80</xdr:row>
                    <xdr:rowOff>123825</xdr:rowOff>
                  </from>
                  <to>
                    <xdr:col>11</xdr:col>
                    <xdr:colOff>523875</xdr:colOff>
                    <xdr:row>80</xdr:row>
                    <xdr:rowOff>552450</xdr:rowOff>
                  </to>
                </anchor>
              </controlPr>
            </control>
          </mc:Choice>
        </mc:AlternateContent>
        <mc:AlternateContent xmlns:mc="http://schemas.openxmlformats.org/markup-compatibility/2006">
          <mc:Choice Requires="x14">
            <control shapeId="42478" r:id="rId61" name="Check Box 494">
              <controlPr defaultSize="0" autoFill="0" autoLine="0" autoPict="0">
                <anchor moveWithCells="1">
                  <from>
                    <xdr:col>9</xdr:col>
                    <xdr:colOff>180975</xdr:colOff>
                    <xdr:row>81</xdr:row>
                    <xdr:rowOff>114300</xdr:rowOff>
                  </from>
                  <to>
                    <xdr:col>9</xdr:col>
                    <xdr:colOff>523875</xdr:colOff>
                    <xdr:row>81</xdr:row>
                    <xdr:rowOff>542925</xdr:rowOff>
                  </to>
                </anchor>
              </controlPr>
            </control>
          </mc:Choice>
        </mc:AlternateContent>
        <mc:AlternateContent xmlns:mc="http://schemas.openxmlformats.org/markup-compatibility/2006">
          <mc:Choice Requires="x14">
            <control shapeId="42479" r:id="rId62" name="Check Box 495">
              <controlPr defaultSize="0" autoFill="0" autoLine="0" autoPict="0">
                <anchor moveWithCells="1">
                  <from>
                    <xdr:col>10</xdr:col>
                    <xdr:colOff>161925</xdr:colOff>
                    <xdr:row>81</xdr:row>
                    <xdr:rowOff>114300</xdr:rowOff>
                  </from>
                  <to>
                    <xdr:col>10</xdr:col>
                    <xdr:colOff>504825</xdr:colOff>
                    <xdr:row>81</xdr:row>
                    <xdr:rowOff>542925</xdr:rowOff>
                  </to>
                </anchor>
              </controlPr>
            </control>
          </mc:Choice>
        </mc:AlternateContent>
        <mc:AlternateContent xmlns:mc="http://schemas.openxmlformats.org/markup-compatibility/2006">
          <mc:Choice Requires="x14">
            <control shapeId="42480" r:id="rId63" name="Check Box 496">
              <controlPr defaultSize="0" autoFill="0" autoLine="0" autoPict="0">
                <anchor moveWithCells="1">
                  <from>
                    <xdr:col>11</xdr:col>
                    <xdr:colOff>171450</xdr:colOff>
                    <xdr:row>81</xdr:row>
                    <xdr:rowOff>114300</xdr:rowOff>
                  </from>
                  <to>
                    <xdr:col>11</xdr:col>
                    <xdr:colOff>523875</xdr:colOff>
                    <xdr:row>81</xdr:row>
                    <xdr:rowOff>542925</xdr:rowOff>
                  </to>
                </anchor>
              </controlPr>
            </control>
          </mc:Choice>
        </mc:AlternateContent>
        <mc:AlternateContent xmlns:mc="http://schemas.openxmlformats.org/markup-compatibility/2006">
          <mc:Choice Requires="x14">
            <control shapeId="42481" r:id="rId64" name="Check Box 497">
              <controlPr defaultSize="0" autoFill="0" autoLine="0" autoPict="0">
                <anchor moveWithCells="1">
                  <from>
                    <xdr:col>9</xdr:col>
                    <xdr:colOff>180975</xdr:colOff>
                    <xdr:row>82</xdr:row>
                    <xdr:rowOff>114300</xdr:rowOff>
                  </from>
                  <to>
                    <xdr:col>9</xdr:col>
                    <xdr:colOff>523875</xdr:colOff>
                    <xdr:row>82</xdr:row>
                    <xdr:rowOff>542925</xdr:rowOff>
                  </to>
                </anchor>
              </controlPr>
            </control>
          </mc:Choice>
        </mc:AlternateContent>
        <mc:AlternateContent xmlns:mc="http://schemas.openxmlformats.org/markup-compatibility/2006">
          <mc:Choice Requires="x14">
            <control shapeId="42482" r:id="rId65" name="Check Box 498">
              <controlPr defaultSize="0" autoFill="0" autoLine="0" autoPict="0">
                <anchor moveWithCells="1">
                  <from>
                    <xdr:col>10</xdr:col>
                    <xdr:colOff>161925</xdr:colOff>
                    <xdr:row>82</xdr:row>
                    <xdr:rowOff>104775</xdr:rowOff>
                  </from>
                  <to>
                    <xdr:col>10</xdr:col>
                    <xdr:colOff>504825</xdr:colOff>
                    <xdr:row>82</xdr:row>
                    <xdr:rowOff>533400</xdr:rowOff>
                  </to>
                </anchor>
              </controlPr>
            </control>
          </mc:Choice>
        </mc:AlternateContent>
        <mc:AlternateContent xmlns:mc="http://schemas.openxmlformats.org/markup-compatibility/2006">
          <mc:Choice Requires="x14">
            <control shapeId="42483" r:id="rId66" name="Check Box 499">
              <controlPr defaultSize="0" autoFill="0" autoLine="0" autoPict="0">
                <anchor moveWithCells="1">
                  <from>
                    <xdr:col>11</xdr:col>
                    <xdr:colOff>171450</xdr:colOff>
                    <xdr:row>82</xdr:row>
                    <xdr:rowOff>114300</xdr:rowOff>
                  </from>
                  <to>
                    <xdr:col>11</xdr:col>
                    <xdr:colOff>523875</xdr:colOff>
                    <xdr:row>82</xdr:row>
                    <xdr:rowOff>542925</xdr:rowOff>
                  </to>
                </anchor>
              </controlPr>
            </control>
          </mc:Choice>
        </mc:AlternateContent>
        <mc:AlternateContent xmlns:mc="http://schemas.openxmlformats.org/markup-compatibility/2006">
          <mc:Choice Requires="x14">
            <control shapeId="42484" r:id="rId67" name="Check Box 500">
              <controlPr defaultSize="0" autoFill="0" autoLine="0" autoPict="0">
                <anchor moveWithCells="1">
                  <from>
                    <xdr:col>9</xdr:col>
                    <xdr:colOff>180975</xdr:colOff>
                    <xdr:row>83</xdr:row>
                    <xdr:rowOff>114300</xdr:rowOff>
                  </from>
                  <to>
                    <xdr:col>9</xdr:col>
                    <xdr:colOff>523875</xdr:colOff>
                    <xdr:row>83</xdr:row>
                    <xdr:rowOff>542925</xdr:rowOff>
                  </to>
                </anchor>
              </controlPr>
            </control>
          </mc:Choice>
        </mc:AlternateContent>
        <mc:AlternateContent xmlns:mc="http://schemas.openxmlformats.org/markup-compatibility/2006">
          <mc:Choice Requires="x14">
            <control shapeId="42485" r:id="rId68" name="Check Box 501">
              <controlPr defaultSize="0" autoFill="0" autoLine="0" autoPict="0">
                <anchor moveWithCells="1">
                  <from>
                    <xdr:col>10</xdr:col>
                    <xdr:colOff>161925</xdr:colOff>
                    <xdr:row>83</xdr:row>
                    <xdr:rowOff>114300</xdr:rowOff>
                  </from>
                  <to>
                    <xdr:col>10</xdr:col>
                    <xdr:colOff>504825</xdr:colOff>
                    <xdr:row>83</xdr:row>
                    <xdr:rowOff>542925</xdr:rowOff>
                  </to>
                </anchor>
              </controlPr>
            </control>
          </mc:Choice>
        </mc:AlternateContent>
        <mc:AlternateContent xmlns:mc="http://schemas.openxmlformats.org/markup-compatibility/2006">
          <mc:Choice Requires="x14">
            <control shapeId="42486" r:id="rId69" name="Check Box 502">
              <controlPr defaultSize="0" autoFill="0" autoLine="0" autoPict="0">
                <anchor moveWithCells="1">
                  <from>
                    <xdr:col>11</xdr:col>
                    <xdr:colOff>161925</xdr:colOff>
                    <xdr:row>83</xdr:row>
                    <xdr:rowOff>114300</xdr:rowOff>
                  </from>
                  <to>
                    <xdr:col>11</xdr:col>
                    <xdr:colOff>504825</xdr:colOff>
                    <xdr:row>83</xdr:row>
                    <xdr:rowOff>542925</xdr:rowOff>
                  </to>
                </anchor>
              </controlPr>
            </control>
          </mc:Choice>
        </mc:AlternateContent>
        <mc:AlternateContent xmlns:mc="http://schemas.openxmlformats.org/markup-compatibility/2006">
          <mc:Choice Requires="x14">
            <control shapeId="42487" r:id="rId70" name="Check Box 503">
              <controlPr defaultSize="0" autoFill="0" autoLine="0" autoPict="0">
                <anchor moveWithCells="1">
                  <from>
                    <xdr:col>10</xdr:col>
                    <xdr:colOff>161925</xdr:colOff>
                    <xdr:row>90</xdr:row>
                    <xdr:rowOff>114300</xdr:rowOff>
                  </from>
                  <to>
                    <xdr:col>10</xdr:col>
                    <xdr:colOff>504825</xdr:colOff>
                    <xdr:row>90</xdr:row>
                    <xdr:rowOff>571500</xdr:rowOff>
                  </to>
                </anchor>
              </controlPr>
            </control>
          </mc:Choice>
        </mc:AlternateContent>
        <mc:AlternateContent xmlns:mc="http://schemas.openxmlformats.org/markup-compatibility/2006">
          <mc:Choice Requires="x14">
            <control shapeId="42488" r:id="rId71" name="Check Box 504">
              <controlPr defaultSize="0" autoFill="0" autoLine="0" autoPict="0">
                <anchor moveWithCells="1">
                  <from>
                    <xdr:col>9</xdr:col>
                    <xdr:colOff>171450</xdr:colOff>
                    <xdr:row>90</xdr:row>
                    <xdr:rowOff>95250</xdr:rowOff>
                  </from>
                  <to>
                    <xdr:col>9</xdr:col>
                    <xdr:colOff>523875</xdr:colOff>
                    <xdr:row>90</xdr:row>
                    <xdr:rowOff>590550</xdr:rowOff>
                  </to>
                </anchor>
              </controlPr>
            </control>
          </mc:Choice>
        </mc:AlternateContent>
        <mc:AlternateContent xmlns:mc="http://schemas.openxmlformats.org/markup-compatibility/2006">
          <mc:Choice Requires="x14">
            <control shapeId="42490" r:id="rId72" name="Check Box 506">
              <controlPr defaultSize="0" autoFill="0" autoLine="0" autoPict="0">
                <anchor moveWithCells="1">
                  <from>
                    <xdr:col>10</xdr:col>
                    <xdr:colOff>161925</xdr:colOff>
                    <xdr:row>91</xdr:row>
                    <xdr:rowOff>57150</xdr:rowOff>
                  </from>
                  <to>
                    <xdr:col>10</xdr:col>
                    <xdr:colOff>504825</xdr:colOff>
                    <xdr:row>92</xdr:row>
                    <xdr:rowOff>628650</xdr:rowOff>
                  </to>
                </anchor>
              </controlPr>
            </control>
          </mc:Choice>
        </mc:AlternateContent>
        <mc:AlternateContent xmlns:mc="http://schemas.openxmlformats.org/markup-compatibility/2006">
          <mc:Choice Requires="x14">
            <control shapeId="42491" r:id="rId73" name="Check Box 507">
              <controlPr defaultSize="0" autoFill="0" autoLine="0" autoPict="0">
                <anchor moveWithCells="1">
                  <from>
                    <xdr:col>9</xdr:col>
                    <xdr:colOff>180975</xdr:colOff>
                    <xdr:row>91</xdr:row>
                    <xdr:rowOff>47625</xdr:rowOff>
                  </from>
                  <to>
                    <xdr:col>9</xdr:col>
                    <xdr:colOff>523875</xdr:colOff>
                    <xdr:row>92</xdr:row>
                    <xdr:rowOff>628650</xdr:rowOff>
                  </to>
                </anchor>
              </controlPr>
            </control>
          </mc:Choice>
        </mc:AlternateContent>
        <mc:AlternateContent xmlns:mc="http://schemas.openxmlformats.org/markup-compatibility/2006">
          <mc:Choice Requires="x14">
            <control shapeId="42492" r:id="rId74" name="Check Box 508">
              <controlPr defaultSize="0" autoFill="0" autoLine="0" autoPict="0">
                <anchor moveWithCells="1">
                  <from>
                    <xdr:col>9</xdr:col>
                    <xdr:colOff>171450</xdr:colOff>
                    <xdr:row>93</xdr:row>
                    <xdr:rowOff>95250</xdr:rowOff>
                  </from>
                  <to>
                    <xdr:col>9</xdr:col>
                    <xdr:colOff>523875</xdr:colOff>
                    <xdr:row>94</xdr:row>
                    <xdr:rowOff>447675</xdr:rowOff>
                  </to>
                </anchor>
              </controlPr>
            </control>
          </mc:Choice>
        </mc:AlternateContent>
        <mc:AlternateContent xmlns:mc="http://schemas.openxmlformats.org/markup-compatibility/2006">
          <mc:Choice Requires="x14">
            <control shapeId="42493" r:id="rId75" name="Check Box 509">
              <controlPr defaultSize="0" autoFill="0" autoLine="0" autoPict="0">
                <anchor moveWithCells="1">
                  <from>
                    <xdr:col>10</xdr:col>
                    <xdr:colOff>161925</xdr:colOff>
                    <xdr:row>93</xdr:row>
                    <xdr:rowOff>95250</xdr:rowOff>
                  </from>
                  <to>
                    <xdr:col>10</xdr:col>
                    <xdr:colOff>504825</xdr:colOff>
                    <xdr:row>94</xdr:row>
                    <xdr:rowOff>457200</xdr:rowOff>
                  </to>
                </anchor>
              </controlPr>
            </control>
          </mc:Choice>
        </mc:AlternateContent>
        <mc:AlternateContent xmlns:mc="http://schemas.openxmlformats.org/markup-compatibility/2006">
          <mc:Choice Requires="x14">
            <control shapeId="42494" r:id="rId76" name="Check Box 510">
              <controlPr defaultSize="0" autoFill="0" autoLine="0" autoPict="0">
                <anchor moveWithCells="1">
                  <from>
                    <xdr:col>11</xdr:col>
                    <xdr:colOff>152400</xdr:colOff>
                    <xdr:row>93</xdr:row>
                    <xdr:rowOff>104775</xdr:rowOff>
                  </from>
                  <to>
                    <xdr:col>11</xdr:col>
                    <xdr:colOff>495300</xdr:colOff>
                    <xdr:row>94</xdr:row>
                    <xdr:rowOff>466725</xdr:rowOff>
                  </to>
                </anchor>
              </controlPr>
            </control>
          </mc:Choice>
        </mc:AlternateContent>
        <mc:AlternateContent xmlns:mc="http://schemas.openxmlformats.org/markup-compatibility/2006">
          <mc:Choice Requires="x14">
            <control shapeId="42495" r:id="rId77" name="Check Box 511">
              <controlPr defaultSize="0" autoFill="0" autoLine="0" autoPict="0">
                <anchor moveWithCells="1">
                  <from>
                    <xdr:col>9</xdr:col>
                    <xdr:colOff>180975</xdr:colOff>
                    <xdr:row>97</xdr:row>
                    <xdr:rowOff>76200</xdr:rowOff>
                  </from>
                  <to>
                    <xdr:col>9</xdr:col>
                    <xdr:colOff>523875</xdr:colOff>
                    <xdr:row>97</xdr:row>
                    <xdr:rowOff>619125</xdr:rowOff>
                  </to>
                </anchor>
              </controlPr>
            </control>
          </mc:Choice>
        </mc:AlternateContent>
        <mc:AlternateContent xmlns:mc="http://schemas.openxmlformats.org/markup-compatibility/2006">
          <mc:Choice Requires="x14">
            <control shapeId="42496" r:id="rId78" name="Check Box 512">
              <controlPr defaultSize="0" autoFill="0" autoLine="0" autoPict="0">
                <anchor moveWithCells="1">
                  <from>
                    <xdr:col>10</xdr:col>
                    <xdr:colOff>171450</xdr:colOff>
                    <xdr:row>97</xdr:row>
                    <xdr:rowOff>76200</xdr:rowOff>
                  </from>
                  <to>
                    <xdr:col>10</xdr:col>
                    <xdr:colOff>523875</xdr:colOff>
                    <xdr:row>97</xdr:row>
                    <xdr:rowOff>619125</xdr:rowOff>
                  </to>
                </anchor>
              </controlPr>
            </control>
          </mc:Choice>
        </mc:AlternateContent>
        <mc:AlternateContent xmlns:mc="http://schemas.openxmlformats.org/markup-compatibility/2006">
          <mc:Choice Requires="x14">
            <control shapeId="42497" r:id="rId79" name="Check Box 513">
              <controlPr defaultSize="0" autoFill="0" autoLine="0" autoPict="0">
                <anchor moveWithCells="1">
                  <from>
                    <xdr:col>11</xdr:col>
                    <xdr:colOff>171450</xdr:colOff>
                    <xdr:row>97</xdr:row>
                    <xdr:rowOff>85725</xdr:rowOff>
                  </from>
                  <to>
                    <xdr:col>11</xdr:col>
                    <xdr:colOff>523875</xdr:colOff>
                    <xdr:row>97</xdr:row>
                    <xdr:rowOff>619125</xdr:rowOff>
                  </to>
                </anchor>
              </controlPr>
            </control>
          </mc:Choice>
        </mc:AlternateContent>
        <mc:AlternateContent xmlns:mc="http://schemas.openxmlformats.org/markup-compatibility/2006">
          <mc:Choice Requires="x14">
            <control shapeId="42498" r:id="rId80" name="Check Box 514">
              <controlPr defaultSize="0" autoFill="0" autoLine="0" autoPict="0">
                <anchor moveWithCells="1">
                  <from>
                    <xdr:col>11</xdr:col>
                    <xdr:colOff>161925</xdr:colOff>
                    <xdr:row>90</xdr:row>
                    <xdr:rowOff>95250</xdr:rowOff>
                  </from>
                  <to>
                    <xdr:col>11</xdr:col>
                    <xdr:colOff>504825</xdr:colOff>
                    <xdr:row>90</xdr:row>
                    <xdr:rowOff>590550</xdr:rowOff>
                  </to>
                </anchor>
              </controlPr>
            </control>
          </mc:Choice>
        </mc:AlternateContent>
        <mc:AlternateContent xmlns:mc="http://schemas.openxmlformats.org/markup-compatibility/2006">
          <mc:Choice Requires="x14">
            <control shapeId="42499" r:id="rId81" name="Check Box 515">
              <controlPr defaultSize="0" autoFill="0" autoLine="0" autoPict="0">
                <anchor moveWithCells="1">
                  <from>
                    <xdr:col>11</xdr:col>
                    <xdr:colOff>171450</xdr:colOff>
                    <xdr:row>91</xdr:row>
                    <xdr:rowOff>57150</xdr:rowOff>
                  </from>
                  <to>
                    <xdr:col>11</xdr:col>
                    <xdr:colOff>514350</xdr:colOff>
                    <xdr:row>92</xdr:row>
                    <xdr:rowOff>628650</xdr:rowOff>
                  </to>
                </anchor>
              </controlPr>
            </control>
          </mc:Choice>
        </mc:AlternateContent>
        <mc:AlternateContent xmlns:mc="http://schemas.openxmlformats.org/markup-compatibility/2006">
          <mc:Choice Requires="x14">
            <control shapeId="42500" r:id="rId82" name="Check Box 516">
              <controlPr defaultSize="0" autoFill="0" autoLine="0" autoPict="0">
                <anchor moveWithCells="1">
                  <from>
                    <xdr:col>9</xdr:col>
                    <xdr:colOff>171450</xdr:colOff>
                    <xdr:row>102</xdr:row>
                    <xdr:rowOff>85725</xdr:rowOff>
                  </from>
                  <to>
                    <xdr:col>9</xdr:col>
                    <xdr:colOff>514350</xdr:colOff>
                    <xdr:row>103</xdr:row>
                    <xdr:rowOff>1876425</xdr:rowOff>
                  </to>
                </anchor>
              </controlPr>
            </control>
          </mc:Choice>
        </mc:AlternateContent>
        <mc:AlternateContent xmlns:mc="http://schemas.openxmlformats.org/markup-compatibility/2006">
          <mc:Choice Requires="x14">
            <control shapeId="42501" r:id="rId83" name="Check Box 517">
              <controlPr defaultSize="0" autoFill="0" autoLine="0" autoPict="0">
                <anchor moveWithCells="1">
                  <from>
                    <xdr:col>10</xdr:col>
                    <xdr:colOff>161925</xdr:colOff>
                    <xdr:row>102</xdr:row>
                    <xdr:rowOff>95250</xdr:rowOff>
                  </from>
                  <to>
                    <xdr:col>10</xdr:col>
                    <xdr:colOff>504825</xdr:colOff>
                    <xdr:row>103</xdr:row>
                    <xdr:rowOff>1876425</xdr:rowOff>
                  </to>
                </anchor>
              </controlPr>
            </control>
          </mc:Choice>
        </mc:AlternateContent>
        <mc:AlternateContent xmlns:mc="http://schemas.openxmlformats.org/markup-compatibility/2006">
          <mc:Choice Requires="x14">
            <control shapeId="42502" r:id="rId84" name="Check Box 518">
              <controlPr defaultSize="0" autoFill="0" autoLine="0" autoPict="0">
                <anchor moveWithCells="1">
                  <from>
                    <xdr:col>11</xdr:col>
                    <xdr:colOff>171450</xdr:colOff>
                    <xdr:row>102</xdr:row>
                    <xdr:rowOff>95250</xdr:rowOff>
                  </from>
                  <to>
                    <xdr:col>11</xdr:col>
                    <xdr:colOff>514350</xdr:colOff>
                    <xdr:row>103</xdr:row>
                    <xdr:rowOff>1876425</xdr:rowOff>
                  </to>
                </anchor>
              </controlPr>
            </control>
          </mc:Choice>
        </mc:AlternateContent>
        <mc:AlternateContent xmlns:mc="http://schemas.openxmlformats.org/markup-compatibility/2006">
          <mc:Choice Requires="x14">
            <control shapeId="42503" r:id="rId85" name="Check Box 519">
              <controlPr defaultSize="0" autoFill="0" autoLine="0" autoPict="0">
                <anchor moveWithCells="1">
                  <from>
                    <xdr:col>9</xdr:col>
                    <xdr:colOff>171450</xdr:colOff>
                    <xdr:row>105</xdr:row>
                    <xdr:rowOff>76200</xdr:rowOff>
                  </from>
                  <to>
                    <xdr:col>9</xdr:col>
                    <xdr:colOff>514350</xdr:colOff>
                    <xdr:row>105</xdr:row>
                    <xdr:rowOff>933450</xdr:rowOff>
                  </to>
                </anchor>
              </controlPr>
            </control>
          </mc:Choice>
        </mc:AlternateContent>
        <mc:AlternateContent xmlns:mc="http://schemas.openxmlformats.org/markup-compatibility/2006">
          <mc:Choice Requires="x14">
            <control shapeId="42504" r:id="rId86" name="Check Box 520">
              <controlPr defaultSize="0" autoFill="0" autoLine="0" autoPict="0">
                <anchor moveWithCells="1">
                  <from>
                    <xdr:col>10</xdr:col>
                    <xdr:colOff>161925</xdr:colOff>
                    <xdr:row>105</xdr:row>
                    <xdr:rowOff>85725</xdr:rowOff>
                  </from>
                  <to>
                    <xdr:col>10</xdr:col>
                    <xdr:colOff>504825</xdr:colOff>
                    <xdr:row>105</xdr:row>
                    <xdr:rowOff>933450</xdr:rowOff>
                  </to>
                </anchor>
              </controlPr>
            </control>
          </mc:Choice>
        </mc:AlternateContent>
        <mc:AlternateContent xmlns:mc="http://schemas.openxmlformats.org/markup-compatibility/2006">
          <mc:Choice Requires="x14">
            <control shapeId="42505" r:id="rId87" name="Check Box 521">
              <controlPr defaultSize="0" autoFill="0" autoLine="0" autoPict="0">
                <anchor moveWithCells="1">
                  <from>
                    <xdr:col>11</xdr:col>
                    <xdr:colOff>171450</xdr:colOff>
                    <xdr:row>105</xdr:row>
                    <xdr:rowOff>85725</xdr:rowOff>
                  </from>
                  <to>
                    <xdr:col>11</xdr:col>
                    <xdr:colOff>514350</xdr:colOff>
                    <xdr:row>105</xdr:row>
                    <xdr:rowOff>933450</xdr:rowOff>
                  </to>
                </anchor>
              </controlPr>
            </control>
          </mc:Choice>
        </mc:AlternateContent>
        <mc:AlternateContent xmlns:mc="http://schemas.openxmlformats.org/markup-compatibility/2006">
          <mc:Choice Requires="x14">
            <control shapeId="42506" r:id="rId88" name="Check Box 522">
              <controlPr defaultSize="0" autoFill="0" autoLine="0" autoPict="0">
                <anchor moveWithCells="1">
                  <from>
                    <xdr:col>9</xdr:col>
                    <xdr:colOff>171450</xdr:colOff>
                    <xdr:row>107</xdr:row>
                    <xdr:rowOff>276225</xdr:rowOff>
                  </from>
                  <to>
                    <xdr:col>9</xdr:col>
                    <xdr:colOff>514350</xdr:colOff>
                    <xdr:row>107</xdr:row>
                    <xdr:rowOff>1514475</xdr:rowOff>
                  </to>
                </anchor>
              </controlPr>
            </control>
          </mc:Choice>
        </mc:AlternateContent>
        <mc:AlternateContent xmlns:mc="http://schemas.openxmlformats.org/markup-compatibility/2006">
          <mc:Choice Requires="x14">
            <control shapeId="42507" r:id="rId89" name="Check Box 523">
              <controlPr defaultSize="0" autoFill="0" autoLine="0" autoPict="0">
                <anchor moveWithCells="1">
                  <from>
                    <xdr:col>10</xdr:col>
                    <xdr:colOff>161925</xdr:colOff>
                    <xdr:row>107</xdr:row>
                    <xdr:rowOff>285750</xdr:rowOff>
                  </from>
                  <to>
                    <xdr:col>10</xdr:col>
                    <xdr:colOff>504825</xdr:colOff>
                    <xdr:row>107</xdr:row>
                    <xdr:rowOff>1514475</xdr:rowOff>
                  </to>
                </anchor>
              </controlPr>
            </control>
          </mc:Choice>
        </mc:AlternateContent>
        <mc:AlternateContent xmlns:mc="http://schemas.openxmlformats.org/markup-compatibility/2006">
          <mc:Choice Requires="x14">
            <control shapeId="42508" r:id="rId90" name="Check Box 524">
              <controlPr defaultSize="0" autoFill="0" autoLine="0" autoPict="0">
                <anchor moveWithCells="1">
                  <from>
                    <xdr:col>11</xdr:col>
                    <xdr:colOff>171450</xdr:colOff>
                    <xdr:row>107</xdr:row>
                    <xdr:rowOff>285750</xdr:rowOff>
                  </from>
                  <to>
                    <xdr:col>11</xdr:col>
                    <xdr:colOff>514350</xdr:colOff>
                    <xdr:row>107</xdr:row>
                    <xdr:rowOff>1514475</xdr:rowOff>
                  </to>
                </anchor>
              </controlPr>
            </control>
          </mc:Choice>
        </mc:AlternateContent>
        <mc:AlternateContent xmlns:mc="http://schemas.openxmlformats.org/markup-compatibility/2006">
          <mc:Choice Requires="x14">
            <control shapeId="42509" r:id="rId91" name="Check Box 525">
              <controlPr defaultSize="0" autoFill="0" autoLine="0" autoPict="0">
                <anchor moveWithCells="1">
                  <from>
                    <xdr:col>9</xdr:col>
                    <xdr:colOff>190500</xdr:colOff>
                    <xdr:row>110</xdr:row>
                    <xdr:rowOff>161925</xdr:rowOff>
                  </from>
                  <to>
                    <xdr:col>9</xdr:col>
                    <xdr:colOff>542925</xdr:colOff>
                    <xdr:row>110</xdr:row>
                    <xdr:rowOff>1123950</xdr:rowOff>
                  </to>
                </anchor>
              </controlPr>
            </control>
          </mc:Choice>
        </mc:AlternateContent>
        <mc:AlternateContent xmlns:mc="http://schemas.openxmlformats.org/markup-compatibility/2006">
          <mc:Choice Requires="x14">
            <control shapeId="42510" r:id="rId92" name="Check Box 526">
              <controlPr defaultSize="0" autoFill="0" autoLine="0" autoPict="0">
                <anchor moveWithCells="1">
                  <from>
                    <xdr:col>10</xdr:col>
                    <xdr:colOff>180975</xdr:colOff>
                    <xdr:row>110</xdr:row>
                    <xdr:rowOff>161925</xdr:rowOff>
                  </from>
                  <to>
                    <xdr:col>10</xdr:col>
                    <xdr:colOff>523875</xdr:colOff>
                    <xdr:row>110</xdr:row>
                    <xdr:rowOff>1123950</xdr:rowOff>
                  </to>
                </anchor>
              </controlPr>
            </control>
          </mc:Choice>
        </mc:AlternateContent>
        <mc:AlternateContent xmlns:mc="http://schemas.openxmlformats.org/markup-compatibility/2006">
          <mc:Choice Requires="x14">
            <control shapeId="42511" r:id="rId93" name="Check Box 527">
              <controlPr defaultSize="0" autoFill="0" autoLine="0" autoPict="0">
                <anchor moveWithCells="1">
                  <from>
                    <xdr:col>11</xdr:col>
                    <xdr:colOff>180975</xdr:colOff>
                    <xdr:row>110</xdr:row>
                    <xdr:rowOff>171450</xdr:rowOff>
                  </from>
                  <to>
                    <xdr:col>11</xdr:col>
                    <xdr:colOff>523875</xdr:colOff>
                    <xdr:row>110</xdr:row>
                    <xdr:rowOff>1123950</xdr:rowOff>
                  </to>
                </anchor>
              </controlPr>
            </control>
          </mc:Choice>
        </mc:AlternateContent>
        <mc:AlternateContent xmlns:mc="http://schemas.openxmlformats.org/markup-compatibility/2006">
          <mc:Choice Requires="x14">
            <control shapeId="42512" r:id="rId94" name="Check Box 528">
              <controlPr defaultSize="0" autoFill="0" autoLine="0" autoPict="0">
                <anchor moveWithCells="1">
                  <from>
                    <xdr:col>9</xdr:col>
                    <xdr:colOff>161925</xdr:colOff>
                    <xdr:row>129</xdr:row>
                    <xdr:rowOff>142875</xdr:rowOff>
                  </from>
                  <to>
                    <xdr:col>9</xdr:col>
                    <xdr:colOff>504825</xdr:colOff>
                    <xdr:row>129</xdr:row>
                    <xdr:rowOff>1143000</xdr:rowOff>
                  </to>
                </anchor>
              </controlPr>
            </control>
          </mc:Choice>
        </mc:AlternateContent>
        <mc:AlternateContent xmlns:mc="http://schemas.openxmlformats.org/markup-compatibility/2006">
          <mc:Choice Requires="x14">
            <control shapeId="42513" r:id="rId95" name="Check Box 529">
              <controlPr defaultSize="0" autoFill="0" autoLine="0" autoPict="0">
                <anchor moveWithCells="1">
                  <from>
                    <xdr:col>10</xdr:col>
                    <xdr:colOff>152400</xdr:colOff>
                    <xdr:row>129</xdr:row>
                    <xdr:rowOff>142875</xdr:rowOff>
                  </from>
                  <to>
                    <xdr:col>10</xdr:col>
                    <xdr:colOff>495300</xdr:colOff>
                    <xdr:row>129</xdr:row>
                    <xdr:rowOff>1143000</xdr:rowOff>
                  </to>
                </anchor>
              </controlPr>
            </control>
          </mc:Choice>
        </mc:AlternateContent>
        <mc:AlternateContent xmlns:mc="http://schemas.openxmlformats.org/markup-compatibility/2006">
          <mc:Choice Requires="x14">
            <control shapeId="42514" r:id="rId96" name="Check Box 530">
              <controlPr defaultSize="0" autoFill="0" autoLine="0" autoPict="0">
                <anchor moveWithCells="1">
                  <from>
                    <xdr:col>11</xdr:col>
                    <xdr:colOff>152400</xdr:colOff>
                    <xdr:row>129</xdr:row>
                    <xdr:rowOff>152400</xdr:rowOff>
                  </from>
                  <to>
                    <xdr:col>11</xdr:col>
                    <xdr:colOff>495300</xdr:colOff>
                    <xdr:row>129</xdr:row>
                    <xdr:rowOff>1143000</xdr:rowOff>
                  </to>
                </anchor>
              </controlPr>
            </control>
          </mc:Choice>
        </mc:AlternateContent>
        <mc:AlternateContent xmlns:mc="http://schemas.openxmlformats.org/markup-compatibility/2006">
          <mc:Choice Requires="x14">
            <control shapeId="42515" r:id="rId97" name="Check Box 531">
              <controlPr defaultSize="0" autoFill="0" autoLine="0" autoPict="0">
                <anchor moveWithCells="1">
                  <from>
                    <xdr:col>9</xdr:col>
                    <xdr:colOff>161925</xdr:colOff>
                    <xdr:row>135</xdr:row>
                    <xdr:rowOff>114300</xdr:rowOff>
                  </from>
                  <to>
                    <xdr:col>9</xdr:col>
                    <xdr:colOff>504825</xdr:colOff>
                    <xdr:row>135</xdr:row>
                    <xdr:rowOff>857250</xdr:rowOff>
                  </to>
                </anchor>
              </controlPr>
            </control>
          </mc:Choice>
        </mc:AlternateContent>
        <mc:AlternateContent xmlns:mc="http://schemas.openxmlformats.org/markup-compatibility/2006">
          <mc:Choice Requires="x14">
            <control shapeId="42516" r:id="rId98" name="Check Box 532">
              <controlPr defaultSize="0" autoFill="0" autoLine="0" autoPict="0">
                <anchor moveWithCells="1">
                  <from>
                    <xdr:col>10</xdr:col>
                    <xdr:colOff>152400</xdr:colOff>
                    <xdr:row>135</xdr:row>
                    <xdr:rowOff>114300</xdr:rowOff>
                  </from>
                  <to>
                    <xdr:col>10</xdr:col>
                    <xdr:colOff>495300</xdr:colOff>
                    <xdr:row>135</xdr:row>
                    <xdr:rowOff>857250</xdr:rowOff>
                  </to>
                </anchor>
              </controlPr>
            </control>
          </mc:Choice>
        </mc:AlternateContent>
        <mc:AlternateContent xmlns:mc="http://schemas.openxmlformats.org/markup-compatibility/2006">
          <mc:Choice Requires="x14">
            <control shapeId="42517" r:id="rId99" name="Check Box 533">
              <controlPr defaultSize="0" autoFill="0" autoLine="0" autoPict="0">
                <anchor moveWithCells="1">
                  <from>
                    <xdr:col>11</xdr:col>
                    <xdr:colOff>152400</xdr:colOff>
                    <xdr:row>135</xdr:row>
                    <xdr:rowOff>123825</xdr:rowOff>
                  </from>
                  <to>
                    <xdr:col>11</xdr:col>
                    <xdr:colOff>495300</xdr:colOff>
                    <xdr:row>135</xdr:row>
                    <xdr:rowOff>857250</xdr:rowOff>
                  </to>
                </anchor>
              </controlPr>
            </control>
          </mc:Choice>
        </mc:AlternateContent>
        <mc:AlternateContent xmlns:mc="http://schemas.openxmlformats.org/markup-compatibility/2006">
          <mc:Choice Requires="x14">
            <control shapeId="42518" r:id="rId100" name="Check Box 534">
              <controlPr defaultSize="0" autoFill="0" autoLine="0" autoPict="0">
                <anchor moveWithCells="1">
                  <from>
                    <xdr:col>9</xdr:col>
                    <xdr:colOff>161925</xdr:colOff>
                    <xdr:row>141</xdr:row>
                    <xdr:rowOff>114300</xdr:rowOff>
                  </from>
                  <to>
                    <xdr:col>9</xdr:col>
                    <xdr:colOff>504825</xdr:colOff>
                    <xdr:row>141</xdr:row>
                    <xdr:rowOff>476250</xdr:rowOff>
                  </to>
                </anchor>
              </controlPr>
            </control>
          </mc:Choice>
        </mc:AlternateContent>
        <mc:AlternateContent xmlns:mc="http://schemas.openxmlformats.org/markup-compatibility/2006">
          <mc:Choice Requires="x14">
            <control shapeId="42519" r:id="rId101" name="Check Box 535">
              <controlPr defaultSize="0" autoFill="0" autoLine="0" autoPict="0">
                <anchor moveWithCells="1">
                  <from>
                    <xdr:col>10</xdr:col>
                    <xdr:colOff>152400</xdr:colOff>
                    <xdr:row>141</xdr:row>
                    <xdr:rowOff>114300</xdr:rowOff>
                  </from>
                  <to>
                    <xdr:col>10</xdr:col>
                    <xdr:colOff>495300</xdr:colOff>
                    <xdr:row>141</xdr:row>
                    <xdr:rowOff>476250</xdr:rowOff>
                  </to>
                </anchor>
              </controlPr>
            </control>
          </mc:Choice>
        </mc:AlternateContent>
        <mc:AlternateContent xmlns:mc="http://schemas.openxmlformats.org/markup-compatibility/2006">
          <mc:Choice Requires="x14">
            <control shapeId="42520" r:id="rId102" name="Check Box 536">
              <controlPr defaultSize="0" autoFill="0" autoLine="0" autoPict="0">
                <anchor moveWithCells="1">
                  <from>
                    <xdr:col>11</xdr:col>
                    <xdr:colOff>152400</xdr:colOff>
                    <xdr:row>141</xdr:row>
                    <xdr:rowOff>123825</xdr:rowOff>
                  </from>
                  <to>
                    <xdr:col>11</xdr:col>
                    <xdr:colOff>495300</xdr:colOff>
                    <xdr:row>141</xdr:row>
                    <xdr:rowOff>457200</xdr:rowOff>
                  </to>
                </anchor>
              </controlPr>
            </control>
          </mc:Choice>
        </mc:AlternateContent>
        <mc:AlternateContent xmlns:mc="http://schemas.openxmlformats.org/markup-compatibility/2006">
          <mc:Choice Requires="x14">
            <control shapeId="42521" r:id="rId103" name="Check Box 537">
              <controlPr defaultSize="0" autoFill="0" autoLine="0" autoPict="0">
                <anchor moveWithCells="1">
                  <from>
                    <xdr:col>9</xdr:col>
                    <xdr:colOff>161925</xdr:colOff>
                    <xdr:row>145</xdr:row>
                    <xdr:rowOff>85725</xdr:rowOff>
                  </from>
                  <to>
                    <xdr:col>9</xdr:col>
                    <xdr:colOff>504825</xdr:colOff>
                    <xdr:row>145</xdr:row>
                    <xdr:rowOff>504825</xdr:rowOff>
                  </to>
                </anchor>
              </controlPr>
            </control>
          </mc:Choice>
        </mc:AlternateContent>
        <mc:AlternateContent xmlns:mc="http://schemas.openxmlformats.org/markup-compatibility/2006">
          <mc:Choice Requires="x14">
            <control shapeId="42522" r:id="rId104" name="Check Box 538">
              <controlPr defaultSize="0" autoFill="0" autoLine="0" autoPict="0">
                <anchor moveWithCells="1">
                  <from>
                    <xdr:col>10</xdr:col>
                    <xdr:colOff>152400</xdr:colOff>
                    <xdr:row>145</xdr:row>
                    <xdr:rowOff>123825</xdr:rowOff>
                  </from>
                  <to>
                    <xdr:col>10</xdr:col>
                    <xdr:colOff>495300</xdr:colOff>
                    <xdr:row>145</xdr:row>
                    <xdr:rowOff>476250</xdr:rowOff>
                  </to>
                </anchor>
              </controlPr>
            </control>
          </mc:Choice>
        </mc:AlternateContent>
        <mc:AlternateContent xmlns:mc="http://schemas.openxmlformats.org/markup-compatibility/2006">
          <mc:Choice Requires="x14">
            <control shapeId="42523" r:id="rId105" name="Check Box 539">
              <controlPr defaultSize="0" autoFill="0" autoLine="0" autoPict="0">
                <anchor moveWithCells="1">
                  <from>
                    <xdr:col>11</xdr:col>
                    <xdr:colOff>152400</xdr:colOff>
                    <xdr:row>145</xdr:row>
                    <xdr:rowOff>114300</xdr:rowOff>
                  </from>
                  <to>
                    <xdr:col>11</xdr:col>
                    <xdr:colOff>495300</xdr:colOff>
                    <xdr:row>145</xdr:row>
                    <xdr:rowOff>495300</xdr:rowOff>
                  </to>
                </anchor>
              </controlPr>
            </control>
          </mc:Choice>
        </mc:AlternateContent>
        <mc:AlternateContent xmlns:mc="http://schemas.openxmlformats.org/markup-compatibility/2006">
          <mc:Choice Requires="x14">
            <control shapeId="42524" r:id="rId106" name="Check Box 540">
              <controlPr defaultSize="0" autoFill="0" autoLine="0" autoPict="0">
                <anchor moveWithCells="1">
                  <from>
                    <xdr:col>9</xdr:col>
                    <xdr:colOff>152400</xdr:colOff>
                    <xdr:row>146</xdr:row>
                    <xdr:rowOff>114300</xdr:rowOff>
                  </from>
                  <to>
                    <xdr:col>9</xdr:col>
                    <xdr:colOff>495300</xdr:colOff>
                    <xdr:row>146</xdr:row>
                    <xdr:rowOff>485775</xdr:rowOff>
                  </to>
                </anchor>
              </controlPr>
            </control>
          </mc:Choice>
        </mc:AlternateContent>
        <mc:AlternateContent xmlns:mc="http://schemas.openxmlformats.org/markup-compatibility/2006">
          <mc:Choice Requires="x14">
            <control shapeId="42525" r:id="rId107" name="Check Box 541">
              <controlPr defaultSize="0" autoFill="0" autoLine="0" autoPict="0">
                <anchor moveWithCells="1">
                  <from>
                    <xdr:col>10</xdr:col>
                    <xdr:colOff>152400</xdr:colOff>
                    <xdr:row>146</xdr:row>
                    <xdr:rowOff>114300</xdr:rowOff>
                  </from>
                  <to>
                    <xdr:col>10</xdr:col>
                    <xdr:colOff>495300</xdr:colOff>
                    <xdr:row>146</xdr:row>
                    <xdr:rowOff>476250</xdr:rowOff>
                  </to>
                </anchor>
              </controlPr>
            </control>
          </mc:Choice>
        </mc:AlternateContent>
        <mc:AlternateContent xmlns:mc="http://schemas.openxmlformats.org/markup-compatibility/2006">
          <mc:Choice Requires="x14">
            <control shapeId="42526" r:id="rId108" name="Check Box 542">
              <controlPr defaultSize="0" autoFill="0" autoLine="0" autoPict="0">
                <anchor moveWithCells="1">
                  <from>
                    <xdr:col>11</xdr:col>
                    <xdr:colOff>152400</xdr:colOff>
                    <xdr:row>146</xdr:row>
                    <xdr:rowOff>114300</xdr:rowOff>
                  </from>
                  <to>
                    <xdr:col>11</xdr:col>
                    <xdr:colOff>495300</xdr:colOff>
                    <xdr:row>146</xdr:row>
                    <xdr:rowOff>485775</xdr:rowOff>
                  </to>
                </anchor>
              </controlPr>
            </control>
          </mc:Choice>
        </mc:AlternateContent>
        <mc:AlternateContent xmlns:mc="http://schemas.openxmlformats.org/markup-compatibility/2006">
          <mc:Choice Requires="x14">
            <control shapeId="42527" r:id="rId109" name="Check Box 543">
              <controlPr defaultSize="0" autoFill="0" autoLine="0" autoPict="0">
                <anchor moveWithCells="1">
                  <from>
                    <xdr:col>9</xdr:col>
                    <xdr:colOff>161925</xdr:colOff>
                    <xdr:row>149</xdr:row>
                    <xdr:rowOff>85725</xdr:rowOff>
                  </from>
                  <to>
                    <xdr:col>9</xdr:col>
                    <xdr:colOff>504825</xdr:colOff>
                    <xdr:row>149</xdr:row>
                    <xdr:rowOff>514350</xdr:rowOff>
                  </to>
                </anchor>
              </controlPr>
            </control>
          </mc:Choice>
        </mc:AlternateContent>
        <mc:AlternateContent xmlns:mc="http://schemas.openxmlformats.org/markup-compatibility/2006">
          <mc:Choice Requires="x14">
            <control shapeId="42528" r:id="rId110" name="Check Box 544">
              <controlPr defaultSize="0" autoFill="0" autoLine="0" autoPict="0">
                <anchor moveWithCells="1">
                  <from>
                    <xdr:col>10</xdr:col>
                    <xdr:colOff>161925</xdr:colOff>
                    <xdr:row>149</xdr:row>
                    <xdr:rowOff>85725</xdr:rowOff>
                  </from>
                  <to>
                    <xdr:col>10</xdr:col>
                    <xdr:colOff>504825</xdr:colOff>
                    <xdr:row>149</xdr:row>
                    <xdr:rowOff>514350</xdr:rowOff>
                  </to>
                </anchor>
              </controlPr>
            </control>
          </mc:Choice>
        </mc:AlternateContent>
        <mc:AlternateContent xmlns:mc="http://schemas.openxmlformats.org/markup-compatibility/2006">
          <mc:Choice Requires="x14">
            <control shapeId="42529" r:id="rId111" name="Check Box 545">
              <controlPr defaultSize="0" autoFill="0" autoLine="0" autoPict="0">
                <anchor moveWithCells="1">
                  <from>
                    <xdr:col>11</xdr:col>
                    <xdr:colOff>161925</xdr:colOff>
                    <xdr:row>149</xdr:row>
                    <xdr:rowOff>95250</xdr:rowOff>
                  </from>
                  <to>
                    <xdr:col>11</xdr:col>
                    <xdr:colOff>504825</xdr:colOff>
                    <xdr:row>149</xdr:row>
                    <xdr:rowOff>523875</xdr:rowOff>
                  </to>
                </anchor>
              </controlPr>
            </control>
          </mc:Choice>
        </mc:AlternateContent>
        <mc:AlternateContent xmlns:mc="http://schemas.openxmlformats.org/markup-compatibility/2006">
          <mc:Choice Requires="x14">
            <control shapeId="42530" r:id="rId112" name="Check Box 546">
              <controlPr defaultSize="0" autoFill="0" autoLine="0" autoPict="0">
                <anchor moveWithCells="1">
                  <from>
                    <xdr:col>9</xdr:col>
                    <xdr:colOff>180975</xdr:colOff>
                    <xdr:row>153</xdr:row>
                    <xdr:rowOff>9525</xdr:rowOff>
                  </from>
                  <to>
                    <xdr:col>9</xdr:col>
                    <xdr:colOff>523875</xdr:colOff>
                    <xdr:row>155</xdr:row>
                    <xdr:rowOff>2247900</xdr:rowOff>
                  </to>
                </anchor>
              </controlPr>
            </control>
          </mc:Choice>
        </mc:AlternateContent>
        <mc:AlternateContent xmlns:mc="http://schemas.openxmlformats.org/markup-compatibility/2006">
          <mc:Choice Requires="x14">
            <control shapeId="42531" r:id="rId113" name="Check Box 547">
              <controlPr defaultSize="0" autoFill="0" autoLine="0" autoPict="0">
                <anchor moveWithCells="1">
                  <from>
                    <xdr:col>10</xdr:col>
                    <xdr:colOff>171450</xdr:colOff>
                    <xdr:row>153</xdr:row>
                    <xdr:rowOff>19050</xdr:rowOff>
                  </from>
                  <to>
                    <xdr:col>10</xdr:col>
                    <xdr:colOff>514350</xdr:colOff>
                    <xdr:row>155</xdr:row>
                    <xdr:rowOff>2247900</xdr:rowOff>
                  </to>
                </anchor>
              </controlPr>
            </control>
          </mc:Choice>
        </mc:AlternateContent>
        <mc:AlternateContent xmlns:mc="http://schemas.openxmlformats.org/markup-compatibility/2006">
          <mc:Choice Requires="x14">
            <control shapeId="42532" r:id="rId114" name="Check Box 548">
              <controlPr defaultSize="0" autoFill="0" autoLine="0" autoPict="0">
                <anchor moveWithCells="1">
                  <from>
                    <xdr:col>11</xdr:col>
                    <xdr:colOff>180975</xdr:colOff>
                    <xdr:row>153</xdr:row>
                    <xdr:rowOff>19050</xdr:rowOff>
                  </from>
                  <to>
                    <xdr:col>11</xdr:col>
                    <xdr:colOff>523875</xdr:colOff>
                    <xdr:row>155</xdr:row>
                    <xdr:rowOff>2247900</xdr:rowOff>
                  </to>
                </anchor>
              </controlPr>
            </control>
          </mc:Choice>
        </mc:AlternateContent>
        <mc:AlternateContent xmlns:mc="http://schemas.openxmlformats.org/markup-compatibility/2006">
          <mc:Choice Requires="x14">
            <control shapeId="42533" r:id="rId115" name="Check Box 549">
              <controlPr defaultSize="0" autoFill="0" autoLine="0" autoPict="0">
                <anchor moveWithCells="1">
                  <from>
                    <xdr:col>9</xdr:col>
                    <xdr:colOff>161925</xdr:colOff>
                    <xdr:row>212</xdr:row>
                    <xdr:rowOff>352425</xdr:rowOff>
                  </from>
                  <to>
                    <xdr:col>9</xdr:col>
                    <xdr:colOff>504825</xdr:colOff>
                    <xdr:row>212</xdr:row>
                    <xdr:rowOff>914400</xdr:rowOff>
                  </to>
                </anchor>
              </controlPr>
            </control>
          </mc:Choice>
        </mc:AlternateContent>
        <mc:AlternateContent xmlns:mc="http://schemas.openxmlformats.org/markup-compatibility/2006">
          <mc:Choice Requires="x14">
            <control shapeId="42534" r:id="rId116" name="Check Box 550">
              <controlPr defaultSize="0" autoFill="0" autoLine="0" autoPict="0">
                <anchor moveWithCells="1">
                  <from>
                    <xdr:col>10</xdr:col>
                    <xdr:colOff>152400</xdr:colOff>
                    <xdr:row>212</xdr:row>
                    <xdr:rowOff>352425</xdr:rowOff>
                  </from>
                  <to>
                    <xdr:col>10</xdr:col>
                    <xdr:colOff>495300</xdr:colOff>
                    <xdr:row>212</xdr:row>
                    <xdr:rowOff>914400</xdr:rowOff>
                  </to>
                </anchor>
              </controlPr>
            </control>
          </mc:Choice>
        </mc:AlternateContent>
        <mc:AlternateContent xmlns:mc="http://schemas.openxmlformats.org/markup-compatibility/2006">
          <mc:Choice Requires="x14">
            <control shapeId="42535" r:id="rId117" name="Check Box 551">
              <controlPr defaultSize="0" autoFill="0" autoLine="0" autoPict="0">
                <anchor moveWithCells="1">
                  <from>
                    <xdr:col>11</xdr:col>
                    <xdr:colOff>152400</xdr:colOff>
                    <xdr:row>212</xdr:row>
                    <xdr:rowOff>361950</xdr:rowOff>
                  </from>
                  <to>
                    <xdr:col>11</xdr:col>
                    <xdr:colOff>495300</xdr:colOff>
                    <xdr:row>212</xdr:row>
                    <xdr:rowOff>914400</xdr:rowOff>
                  </to>
                </anchor>
              </controlPr>
            </control>
          </mc:Choice>
        </mc:AlternateContent>
        <mc:AlternateContent xmlns:mc="http://schemas.openxmlformats.org/markup-compatibility/2006">
          <mc:Choice Requires="x14">
            <control shapeId="42542" r:id="rId118" name="Check Box 558">
              <controlPr defaultSize="0" autoFill="0" autoLine="0" autoPict="0">
                <anchor moveWithCells="1">
                  <from>
                    <xdr:col>9</xdr:col>
                    <xdr:colOff>161925</xdr:colOff>
                    <xdr:row>177</xdr:row>
                    <xdr:rowOff>133350</xdr:rowOff>
                  </from>
                  <to>
                    <xdr:col>9</xdr:col>
                    <xdr:colOff>504825</xdr:colOff>
                    <xdr:row>177</xdr:row>
                    <xdr:rowOff>514350</xdr:rowOff>
                  </to>
                </anchor>
              </controlPr>
            </control>
          </mc:Choice>
        </mc:AlternateContent>
        <mc:AlternateContent xmlns:mc="http://schemas.openxmlformats.org/markup-compatibility/2006">
          <mc:Choice Requires="x14">
            <control shapeId="42543" r:id="rId119" name="Check Box 559">
              <controlPr defaultSize="0" autoFill="0" autoLine="0" autoPict="0">
                <anchor moveWithCells="1">
                  <from>
                    <xdr:col>10</xdr:col>
                    <xdr:colOff>152400</xdr:colOff>
                    <xdr:row>177</xdr:row>
                    <xdr:rowOff>123825</xdr:rowOff>
                  </from>
                  <to>
                    <xdr:col>10</xdr:col>
                    <xdr:colOff>495300</xdr:colOff>
                    <xdr:row>177</xdr:row>
                    <xdr:rowOff>495300</xdr:rowOff>
                  </to>
                </anchor>
              </controlPr>
            </control>
          </mc:Choice>
        </mc:AlternateContent>
        <mc:AlternateContent xmlns:mc="http://schemas.openxmlformats.org/markup-compatibility/2006">
          <mc:Choice Requires="x14">
            <control shapeId="42544" r:id="rId120" name="Check Box 560">
              <controlPr defaultSize="0" autoFill="0" autoLine="0" autoPict="0">
                <anchor moveWithCells="1">
                  <from>
                    <xdr:col>11</xdr:col>
                    <xdr:colOff>152400</xdr:colOff>
                    <xdr:row>177</xdr:row>
                    <xdr:rowOff>104775</xdr:rowOff>
                  </from>
                  <to>
                    <xdr:col>11</xdr:col>
                    <xdr:colOff>495300</xdr:colOff>
                    <xdr:row>177</xdr:row>
                    <xdr:rowOff>533400</xdr:rowOff>
                  </to>
                </anchor>
              </controlPr>
            </control>
          </mc:Choice>
        </mc:AlternateContent>
        <mc:AlternateContent xmlns:mc="http://schemas.openxmlformats.org/markup-compatibility/2006">
          <mc:Choice Requires="x14">
            <control shapeId="42545" r:id="rId121" name="Check Box 561">
              <controlPr defaultSize="0" autoFill="0" autoLine="0" autoPict="0">
                <anchor moveWithCells="1">
                  <from>
                    <xdr:col>9</xdr:col>
                    <xdr:colOff>161925</xdr:colOff>
                    <xdr:row>178</xdr:row>
                    <xdr:rowOff>123825</xdr:rowOff>
                  </from>
                  <to>
                    <xdr:col>9</xdr:col>
                    <xdr:colOff>504825</xdr:colOff>
                    <xdr:row>178</xdr:row>
                    <xdr:rowOff>466725</xdr:rowOff>
                  </to>
                </anchor>
              </controlPr>
            </control>
          </mc:Choice>
        </mc:AlternateContent>
        <mc:AlternateContent xmlns:mc="http://schemas.openxmlformats.org/markup-compatibility/2006">
          <mc:Choice Requires="x14">
            <control shapeId="42546" r:id="rId122" name="Check Box 562">
              <controlPr defaultSize="0" autoFill="0" autoLine="0" autoPict="0">
                <anchor moveWithCells="1">
                  <from>
                    <xdr:col>10</xdr:col>
                    <xdr:colOff>152400</xdr:colOff>
                    <xdr:row>178</xdr:row>
                    <xdr:rowOff>123825</xdr:rowOff>
                  </from>
                  <to>
                    <xdr:col>10</xdr:col>
                    <xdr:colOff>495300</xdr:colOff>
                    <xdr:row>178</xdr:row>
                    <xdr:rowOff>476250</xdr:rowOff>
                  </to>
                </anchor>
              </controlPr>
            </control>
          </mc:Choice>
        </mc:AlternateContent>
        <mc:AlternateContent xmlns:mc="http://schemas.openxmlformats.org/markup-compatibility/2006">
          <mc:Choice Requires="x14">
            <control shapeId="42547" r:id="rId123" name="Check Box 563">
              <controlPr defaultSize="0" autoFill="0" autoLine="0" autoPict="0">
                <anchor moveWithCells="1">
                  <from>
                    <xdr:col>11</xdr:col>
                    <xdr:colOff>152400</xdr:colOff>
                    <xdr:row>178</xdr:row>
                    <xdr:rowOff>114300</xdr:rowOff>
                  </from>
                  <to>
                    <xdr:col>11</xdr:col>
                    <xdr:colOff>495300</xdr:colOff>
                    <xdr:row>178</xdr:row>
                    <xdr:rowOff>495300</xdr:rowOff>
                  </to>
                </anchor>
              </controlPr>
            </control>
          </mc:Choice>
        </mc:AlternateContent>
        <mc:AlternateContent xmlns:mc="http://schemas.openxmlformats.org/markup-compatibility/2006">
          <mc:Choice Requires="x14">
            <control shapeId="42548" r:id="rId124" name="Check Box 564">
              <controlPr defaultSize="0" autoFill="0" autoLine="0" autoPict="0">
                <anchor moveWithCells="1">
                  <from>
                    <xdr:col>9</xdr:col>
                    <xdr:colOff>152400</xdr:colOff>
                    <xdr:row>179</xdr:row>
                    <xdr:rowOff>114300</xdr:rowOff>
                  </from>
                  <to>
                    <xdr:col>9</xdr:col>
                    <xdr:colOff>495300</xdr:colOff>
                    <xdr:row>179</xdr:row>
                    <xdr:rowOff>476250</xdr:rowOff>
                  </to>
                </anchor>
              </controlPr>
            </control>
          </mc:Choice>
        </mc:AlternateContent>
        <mc:AlternateContent xmlns:mc="http://schemas.openxmlformats.org/markup-compatibility/2006">
          <mc:Choice Requires="x14">
            <control shapeId="42549" r:id="rId125" name="Check Box 565">
              <controlPr defaultSize="0" autoFill="0" autoLine="0" autoPict="0">
                <anchor moveWithCells="1">
                  <from>
                    <xdr:col>10</xdr:col>
                    <xdr:colOff>152400</xdr:colOff>
                    <xdr:row>179</xdr:row>
                    <xdr:rowOff>123825</xdr:rowOff>
                  </from>
                  <to>
                    <xdr:col>10</xdr:col>
                    <xdr:colOff>495300</xdr:colOff>
                    <xdr:row>179</xdr:row>
                    <xdr:rowOff>476250</xdr:rowOff>
                  </to>
                </anchor>
              </controlPr>
            </control>
          </mc:Choice>
        </mc:AlternateContent>
        <mc:AlternateContent xmlns:mc="http://schemas.openxmlformats.org/markup-compatibility/2006">
          <mc:Choice Requires="x14">
            <control shapeId="42550" r:id="rId126" name="Check Box 566">
              <controlPr defaultSize="0" autoFill="0" autoLine="0" autoPict="0">
                <anchor moveWithCells="1">
                  <from>
                    <xdr:col>11</xdr:col>
                    <xdr:colOff>152400</xdr:colOff>
                    <xdr:row>179</xdr:row>
                    <xdr:rowOff>133350</xdr:rowOff>
                  </from>
                  <to>
                    <xdr:col>11</xdr:col>
                    <xdr:colOff>495300</xdr:colOff>
                    <xdr:row>179</xdr:row>
                    <xdr:rowOff>476250</xdr:rowOff>
                  </to>
                </anchor>
              </controlPr>
            </control>
          </mc:Choice>
        </mc:AlternateContent>
        <mc:AlternateContent xmlns:mc="http://schemas.openxmlformats.org/markup-compatibility/2006">
          <mc:Choice Requires="x14">
            <control shapeId="42551" r:id="rId127" name="Check Box 567">
              <controlPr defaultSize="0" autoFill="0" autoLine="0" autoPict="0">
                <anchor moveWithCells="1">
                  <from>
                    <xdr:col>9</xdr:col>
                    <xdr:colOff>152400</xdr:colOff>
                    <xdr:row>180</xdr:row>
                    <xdr:rowOff>133350</xdr:rowOff>
                  </from>
                  <to>
                    <xdr:col>9</xdr:col>
                    <xdr:colOff>495300</xdr:colOff>
                    <xdr:row>180</xdr:row>
                    <xdr:rowOff>457200</xdr:rowOff>
                  </to>
                </anchor>
              </controlPr>
            </control>
          </mc:Choice>
        </mc:AlternateContent>
        <mc:AlternateContent xmlns:mc="http://schemas.openxmlformats.org/markup-compatibility/2006">
          <mc:Choice Requires="x14">
            <control shapeId="42552" r:id="rId128" name="Check Box 568">
              <controlPr defaultSize="0" autoFill="0" autoLine="0" autoPict="0">
                <anchor moveWithCells="1">
                  <from>
                    <xdr:col>10</xdr:col>
                    <xdr:colOff>152400</xdr:colOff>
                    <xdr:row>180</xdr:row>
                    <xdr:rowOff>123825</xdr:rowOff>
                  </from>
                  <to>
                    <xdr:col>10</xdr:col>
                    <xdr:colOff>495300</xdr:colOff>
                    <xdr:row>180</xdr:row>
                    <xdr:rowOff>476250</xdr:rowOff>
                  </to>
                </anchor>
              </controlPr>
            </control>
          </mc:Choice>
        </mc:AlternateContent>
        <mc:AlternateContent xmlns:mc="http://schemas.openxmlformats.org/markup-compatibility/2006">
          <mc:Choice Requires="x14">
            <control shapeId="42553" r:id="rId129" name="Check Box 569">
              <controlPr defaultSize="0" autoFill="0" autoLine="0" autoPict="0">
                <anchor moveWithCells="1">
                  <from>
                    <xdr:col>11</xdr:col>
                    <xdr:colOff>152400</xdr:colOff>
                    <xdr:row>180</xdr:row>
                    <xdr:rowOff>123825</xdr:rowOff>
                  </from>
                  <to>
                    <xdr:col>11</xdr:col>
                    <xdr:colOff>495300</xdr:colOff>
                    <xdr:row>180</xdr:row>
                    <xdr:rowOff>476250</xdr:rowOff>
                  </to>
                </anchor>
              </controlPr>
            </control>
          </mc:Choice>
        </mc:AlternateContent>
        <mc:AlternateContent xmlns:mc="http://schemas.openxmlformats.org/markup-compatibility/2006">
          <mc:Choice Requires="x14">
            <control shapeId="42554" r:id="rId130" name="Check Box 570">
              <controlPr defaultSize="0" autoFill="0" autoLine="0" autoPict="0">
                <anchor moveWithCells="1">
                  <from>
                    <xdr:col>9</xdr:col>
                    <xdr:colOff>180975</xdr:colOff>
                    <xdr:row>181</xdr:row>
                    <xdr:rowOff>104775</xdr:rowOff>
                  </from>
                  <to>
                    <xdr:col>9</xdr:col>
                    <xdr:colOff>523875</xdr:colOff>
                    <xdr:row>181</xdr:row>
                    <xdr:rowOff>495300</xdr:rowOff>
                  </to>
                </anchor>
              </controlPr>
            </control>
          </mc:Choice>
        </mc:AlternateContent>
        <mc:AlternateContent xmlns:mc="http://schemas.openxmlformats.org/markup-compatibility/2006">
          <mc:Choice Requires="x14">
            <control shapeId="42555" r:id="rId131" name="Check Box 571">
              <controlPr defaultSize="0" autoFill="0" autoLine="0" autoPict="0">
                <anchor moveWithCells="1">
                  <from>
                    <xdr:col>10</xdr:col>
                    <xdr:colOff>152400</xdr:colOff>
                    <xdr:row>181</xdr:row>
                    <xdr:rowOff>114300</xdr:rowOff>
                  </from>
                  <to>
                    <xdr:col>10</xdr:col>
                    <xdr:colOff>495300</xdr:colOff>
                    <xdr:row>181</xdr:row>
                    <xdr:rowOff>504825</xdr:rowOff>
                  </to>
                </anchor>
              </controlPr>
            </control>
          </mc:Choice>
        </mc:AlternateContent>
        <mc:AlternateContent xmlns:mc="http://schemas.openxmlformats.org/markup-compatibility/2006">
          <mc:Choice Requires="x14">
            <control shapeId="42556" r:id="rId132" name="Check Box 572">
              <controlPr defaultSize="0" autoFill="0" autoLine="0" autoPict="0">
                <anchor moveWithCells="1">
                  <from>
                    <xdr:col>11</xdr:col>
                    <xdr:colOff>152400</xdr:colOff>
                    <xdr:row>181</xdr:row>
                    <xdr:rowOff>133350</xdr:rowOff>
                  </from>
                  <to>
                    <xdr:col>11</xdr:col>
                    <xdr:colOff>495300</xdr:colOff>
                    <xdr:row>181</xdr:row>
                    <xdr:rowOff>476250</xdr:rowOff>
                  </to>
                </anchor>
              </controlPr>
            </control>
          </mc:Choice>
        </mc:AlternateContent>
        <mc:AlternateContent xmlns:mc="http://schemas.openxmlformats.org/markup-compatibility/2006">
          <mc:Choice Requires="x14">
            <control shapeId="42557" r:id="rId133" name="Check Box 573">
              <controlPr defaultSize="0" autoFill="0" autoLine="0" autoPict="0">
                <anchor moveWithCells="1">
                  <from>
                    <xdr:col>9</xdr:col>
                    <xdr:colOff>161925</xdr:colOff>
                    <xdr:row>182</xdr:row>
                    <xdr:rowOff>95250</xdr:rowOff>
                  </from>
                  <to>
                    <xdr:col>9</xdr:col>
                    <xdr:colOff>504825</xdr:colOff>
                    <xdr:row>182</xdr:row>
                    <xdr:rowOff>523875</xdr:rowOff>
                  </to>
                </anchor>
              </controlPr>
            </control>
          </mc:Choice>
        </mc:AlternateContent>
        <mc:AlternateContent xmlns:mc="http://schemas.openxmlformats.org/markup-compatibility/2006">
          <mc:Choice Requires="x14">
            <control shapeId="42558" r:id="rId134" name="Check Box 574">
              <controlPr defaultSize="0" autoFill="0" autoLine="0" autoPict="0">
                <anchor moveWithCells="1">
                  <from>
                    <xdr:col>10</xdr:col>
                    <xdr:colOff>152400</xdr:colOff>
                    <xdr:row>182</xdr:row>
                    <xdr:rowOff>95250</xdr:rowOff>
                  </from>
                  <to>
                    <xdr:col>10</xdr:col>
                    <xdr:colOff>495300</xdr:colOff>
                    <xdr:row>182</xdr:row>
                    <xdr:rowOff>523875</xdr:rowOff>
                  </to>
                </anchor>
              </controlPr>
            </control>
          </mc:Choice>
        </mc:AlternateContent>
        <mc:AlternateContent xmlns:mc="http://schemas.openxmlformats.org/markup-compatibility/2006">
          <mc:Choice Requires="x14">
            <control shapeId="42559" r:id="rId135" name="Check Box 575">
              <controlPr defaultSize="0" autoFill="0" autoLine="0" autoPict="0">
                <anchor moveWithCells="1">
                  <from>
                    <xdr:col>11</xdr:col>
                    <xdr:colOff>152400</xdr:colOff>
                    <xdr:row>182</xdr:row>
                    <xdr:rowOff>104775</xdr:rowOff>
                  </from>
                  <to>
                    <xdr:col>11</xdr:col>
                    <xdr:colOff>495300</xdr:colOff>
                    <xdr:row>182</xdr:row>
                    <xdr:rowOff>533400</xdr:rowOff>
                  </to>
                </anchor>
              </controlPr>
            </control>
          </mc:Choice>
        </mc:AlternateContent>
        <mc:AlternateContent xmlns:mc="http://schemas.openxmlformats.org/markup-compatibility/2006">
          <mc:Choice Requires="x14">
            <control shapeId="42560" r:id="rId136" name="Check Box 576">
              <controlPr defaultSize="0" autoFill="0" autoLine="0" autoPict="0">
                <anchor moveWithCells="1">
                  <from>
                    <xdr:col>9</xdr:col>
                    <xdr:colOff>161925</xdr:colOff>
                    <xdr:row>183</xdr:row>
                    <xdr:rowOff>95250</xdr:rowOff>
                  </from>
                  <to>
                    <xdr:col>9</xdr:col>
                    <xdr:colOff>504825</xdr:colOff>
                    <xdr:row>183</xdr:row>
                    <xdr:rowOff>523875</xdr:rowOff>
                  </to>
                </anchor>
              </controlPr>
            </control>
          </mc:Choice>
        </mc:AlternateContent>
        <mc:AlternateContent xmlns:mc="http://schemas.openxmlformats.org/markup-compatibility/2006">
          <mc:Choice Requires="x14">
            <control shapeId="42561" r:id="rId137" name="Check Box 577">
              <controlPr defaultSize="0" autoFill="0" autoLine="0" autoPict="0">
                <anchor moveWithCells="1">
                  <from>
                    <xdr:col>10</xdr:col>
                    <xdr:colOff>152400</xdr:colOff>
                    <xdr:row>183</xdr:row>
                    <xdr:rowOff>95250</xdr:rowOff>
                  </from>
                  <to>
                    <xdr:col>10</xdr:col>
                    <xdr:colOff>495300</xdr:colOff>
                    <xdr:row>183</xdr:row>
                    <xdr:rowOff>523875</xdr:rowOff>
                  </to>
                </anchor>
              </controlPr>
            </control>
          </mc:Choice>
        </mc:AlternateContent>
        <mc:AlternateContent xmlns:mc="http://schemas.openxmlformats.org/markup-compatibility/2006">
          <mc:Choice Requires="x14">
            <control shapeId="42562" r:id="rId138" name="Check Box 578">
              <controlPr defaultSize="0" autoFill="0" autoLine="0" autoPict="0">
                <anchor moveWithCells="1">
                  <from>
                    <xdr:col>11</xdr:col>
                    <xdr:colOff>152400</xdr:colOff>
                    <xdr:row>183</xdr:row>
                    <xdr:rowOff>104775</xdr:rowOff>
                  </from>
                  <to>
                    <xdr:col>11</xdr:col>
                    <xdr:colOff>495300</xdr:colOff>
                    <xdr:row>183</xdr:row>
                    <xdr:rowOff>533400</xdr:rowOff>
                  </to>
                </anchor>
              </controlPr>
            </control>
          </mc:Choice>
        </mc:AlternateContent>
        <mc:AlternateContent xmlns:mc="http://schemas.openxmlformats.org/markup-compatibility/2006">
          <mc:Choice Requires="x14">
            <control shapeId="42563" r:id="rId139" name="Check Box 579">
              <controlPr defaultSize="0" autoFill="0" autoLine="0" autoPict="0">
                <anchor moveWithCells="1">
                  <from>
                    <xdr:col>9</xdr:col>
                    <xdr:colOff>161925</xdr:colOff>
                    <xdr:row>184</xdr:row>
                    <xdr:rowOff>95250</xdr:rowOff>
                  </from>
                  <to>
                    <xdr:col>9</xdr:col>
                    <xdr:colOff>504825</xdr:colOff>
                    <xdr:row>184</xdr:row>
                    <xdr:rowOff>523875</xdr:rowOff>
                  </to>
                </anchor>
              </controlPr>
            </control>
          </mc:Choice>
        </mc:AlternateContent>
        <mc:AlternateContent xmlns:mc="http://schemas.openxmlformats.org/markup-compatibility/2006">
          <mc:Choice Requires="x14">
            <control shapeId="42564" r:id="rId140" name="Check Box 580">
              <controlPr defaultSize="0" autoFill="0" autoLine="0" autoPict="0">
                <anchor moveWithCells="1">
                  <from>
                    <xdr:col>10</xdr:col>
                    <xdr:colOff>152400</xdr:colOff>
                    <xdr:row>184</xdr:row>
                    <xdr:rowOff>95250</xdr:rowOff>
                  </from>
                  <to>
                    <xdr:col>10</xdr:col>
                    <xdr:colOff>495300</xdr:colOff>
                    <xdr:row>184</xdr:row>
                    <xdr:rowOff>523875</xdr:rowOff>
                  </to>
                </anchor>
              </controlPr>
            </control>
          </mc:Choice>
        </mc:AlternateContent>
        <mc:AlternateContent xmlns:mc="http://schemas.openxmlformats.org/markup-compatibility/2006">
          <mc:Choice Requires="x14">
            <control shapeId="42565" r:id="rId141" name="Check Box 581">
              <controlPr defaultSize="0" autoFill="0" autoLine="0" autoPict="0">
                <anchor moveWithCells="1">
                  <from>
                    <xdr:col>11</xdr:col>
                    <xdr:colOff>152400</xdr:colOff>
                    <xdr:row>184</xdr:row>
                    <xdr:rowOff>104775</xdr:rowOff>
                  </from>
                  <to>
                    <xdr:col>11</xdr:col>
                    <xdr:colOff>495300</xdr:colOff>
                    <xdr:row>184</xdr:row>
                    <xdr:rowOff>533400</xdr:rowOff>
                  </to>
                </anchor>
              </controlPr>
            </control>
          </mc:Choice>
        </mc:AlternateContent>
        <mc:AlternateContent xmlns:mc="http://schemas.openxmlformats.org/markup-compatibility/2006">
          <mc:Choice Requires="x14">
            <control shapeId="42566" r:id="rId142" name="Check Box 582">
              <controlPr defaultSize="0" autoFill="0" autoLine="0" autoPict="0">
                <anchor moveWithCells="1">
                  <from>
                    <xdr:col>9</xdr:col>
                    <xdr:colOff>152400</xdr:colOff>
                    <xdr:row>187</xdr:row>
                    <xdr:rowOff>66675</xdr:rowOff>
                  </from>
                  <to>
                    <xdr:col>9</xdr:col>
                    <xdr:colOff>495300</xdr:colOff>
                    <xdr:row>187</xdr:row>
                    <xdr:rowOff>1390650</xdr:rowOff>
                  </to>
                </anchor>
              </controlPr>
            </control>
          </mc:Choice>
        </mc:AlternateContent>
        <mc:AlternateContent xmlns:mc="http://schemas.openxmlformats.org/markup-compatibility/2006">
          <mc:Choice Requires="x14">
            <control shapeId="42567" r:id="rId143" name="Check Box 583">
              <controlPr defaultSize="0" autoFill="0" autoLine="0" autoPict="0">
                <anchor moveWithCells="1">
                  <from>
                    <xdr:col>10</xdr:col>
                    <xdr:colOff>152400</xdr:colOff>
                    <xdr:row>187</xdr:row>
                    <xdr:rowOff>161925</xdr:rowOff>
                  </from>
                  <to>
                    <xdr:col>10</xdr:col>
                    <xdr:colOff>495300</xdr:colOff>
                    <xdr:row>187</xdr:row>
                    <xdr:rowOff>1333500</xdr:rowOff>
                  </to>
                </anchor>
              </controlPr>
            </control>
          </mc:Choice>
        </mc:AlternateContent>
        <mc:AlternateContent xmlns:mc="http://schemas.openxmlformats.org/markup-compatibility/2006">
          <mc:Choice Requires="x14">
            <control shapeId="42568" r:id="rId144" name="Check Box 584">
              <controlPr defaultSize="0" autoFill="0" autoLine="0" autoPict="0">
                <anchor moveWithCells="1">
                  <from>
                    <xdr:col>11</xdr:col>
                    <xdr:colOff>152400</xdr:colOff>
                    <xdr:row>187</xdr:row>
                    <xdr:rowOff>104775</xdr:rowOff>
                  </from>
                  <to>
                    <xdr:col>11</xdr:col>
                    <xdr:colOff>495300</xdr:colOff>
                    <xdr:row>187</xdr:row>
                    <xdr:rowOff>1381125</xdr:rowOff>
                  </to>
                </anchor>
              </controlPr>
            </control>
          </mc:Choice>
        </mc:AlternateContent>
        <mc:AlternateContent xmlns:mc="http://schemas.openxmlformats.org/markup-compatibility/2006">
          <mc:Choice Requires="x14">
            <control shapeId="42569" r:id="rId145" name="Check Box 585">
              <controlPr defaultSize="0" autoFill="0" autoLine="0" autoPict="0">
                <anchor moveWithCells="1">
                  <from>
                    <xdr:col>9</xdr:col>
                    <xdr:colOff>161925</xdr:colOff>
                    <xdr:row>198</xdr:row>
                    <xdr:rowOff>9525</xdr:rowOff>
                  </from>
                  <to>
                    <xdr:col>9</xdr:col>
                    <xdr:colOff>504825</xdr:colOff>
                    <xdr:row>198</xdr:row>
                    <xdr:rowOff>600075</xdr:rowOff>
                  </to>
                </anchor>
              </controlPr>
            </control>
          </mc:Choice>
        </mc:AlternateContent>
        <mc:AlternateContent xmlns:mc="http://schemas.openxmlformats.org/markup-compatibility/2006">
          <mc:Choice Requires="x14">
            <control shapeId="42570" r:id="rId146" name="Check Box 586">
              <controlPr defaultSize="0" autoFill="0" autoLine="0" autoPict="0">
                <anchor moveWithCells="1">
                  <from>
                    <xdr:col>10</xdr:col>
                    <xdr:colOff>152400</xdr:colOff>
                    <xdr:row>198</xdr:row>
                    <xdr:rowOff>9525</xdr:rowOff>
                  </from>
                  <to>
                    <xdr:col>10</xdr:col>
                    <xdr:colOff>495300</xdr:colOff>
                    <xdr:row>198</xdr:row>
                    <xdr:rowOff>600075</xdr:rowOff>
                  </to>
                </anchor>
              </controlPr>
            </control>
          </mc:Choice>
        </mc:AlternateContent>
        <mc:AlternateContent xmlns:mc="http://schemas.openxmlformats.org/markup-compatibility/2006">
          <mc:Choice Requires="x14">
            <control shapeId="42571" r:id="rId147" name="Check Box 587">
              <controlPr defaultSize="0" autoFill="0" autoLine="0" autoPict="0">
                <anchor moveWithCells="1">
                  <from>
                    <xdr:col>11</xdr:col>
                    <xdr:colOff>152400</xdr:colOff>
                    <xdr:row>198</xdr:row>
                    <xdr:rowOff>19050</xdr:rowOff>
                  </from>
                  <to>
                    <xdr:col>11</xdr:col>
                    <xdr:colOff>495300</xdr:colOff>
                    <xdr:row>198</xdr:row>
                    <xdr:rowOff>600075</xdr:rowOff>
                  </to>
                </anchor>
              </controlPr>
            </control>
          </mc:Choice>
        </mc:AlternateContent>
        <mc:AlternateContent xmlns:mc="http://schemas.openxmlformats.org/markup-compatibility/2006">
          <mc:Choice Requires="x14">
            <control shapeId="42572" r:id="rId148" name="Check Box 588">
              <controlPr defaultSize="0" autoFill="0" autoLine="0" autoPict="0">
                <anchor moveWithCells="1">
                  <from>
                    <xdr:col>9</xdr:col>
                    <xdr:colOff>171450</xdr:colOff>
                    <xdr:row>199</xdr:row>
                    <xdr:rowOff>57150</xdr:rowOff>
                  </from>
                  <to>
                    <xdr:col>9</xdr:col>
                    <xdr:colOff>514350</xdr:colOff>
                    <xdr:row>199</xdr:row>
                    <xdr:rowOff>552450</xdr:rowOff>
                  </to>
                </anchor>
              </controlPr>
            </control>
          </mc:Choice>
        </mc:AlternateContent>
        <mc:AlternateContent xmlns:mc="http://schemas.openxmlformats.org/markup-compatibility/2006">
          <mc:Choice Requires="x14">
            <control shapeId="42573" r:id="rId149" name="Check Box 589">
              <controlPr defaultSize="0" autoFill="0" autoLine="0" autoPict="0">
                <anchor moveWithCells="1">
                  <from>
                    <xdr:col>10</xdr:col>
                    <xdr:colOff>161925</xdr:colOff>
                    <xdr:row>199</xdr:row>
                    <xdr:rowOff>57150</xdr:rowOff>
                  </from>
                  <to>
                    <xdr:col>10</xdr:col>
                    <xdr:colOff>504825</xdr:colOff>
                    <xdr:row>199</xdr:row>
                    <xdr:rowOff>552450</xdr:rowOff>
                  </to>
                </anchor>
              </controlPr>
            </control>
          </mc:Choice>
        </mc:AlternateContent>
        <mc:AlternateContent xmlns:mc="http://schemas.openxmlformats.org/markup-compatibility/2006">
          <mc:Choice Requires="x14">
            <control shapeId="42574" r:id="rId150" name="Check Box 590">
              <controlPr defaultSize="0" autoFill="0" autoLine="0" autoPict="0">
                <anchor moveWithCells="1">
                  <from>
                    <xdr:col>11</xdr:col>
                    <xdr:colOff>161925</xdr:colOff>
                    <xdr:row>199</xdr:row>
                    <xdr:rowOff>66675</xdr:rowOff>
                  </from>
                  <to>
                    <xdr:col>11</xdr:col>
                    <xdr:colOff>504825</xdr:colOff>
                    <xdr:row>199</xdr:row>
                    <xdr:rowOff>552450</xdr:rowOff>
                  </to>
                </anchor>
              </controlPr>
            </control>
          </mc:Choice>
        </mc:AlternateContent>
        <mc:AlternateContent xmlns:mc="http://schemas.openxmlformats.org/markup-compatibility/2006">
          <mc:Choice Requires="x14">
            <control shapeId="42575" r:id="rId151" name="Check Box 591">
              <controlPr defaultSize="0" autoFill="0" autoLine="0" autoPict="0">
                <anchor moveWithCells="1">
                  <from>
                    <xdr:col>9</xdr:col>
                    <xdr:colOff>171450</xdr:colOff>
                    <xdr:row>200</xdr:row>
                    <xdr:rowOff>57150</xdr:rowOff>
                  </from>
                  <to>
                    <xdr:col>9</xdr:col>
                    <xdr:colOff>514350</xdr:colOff>
                    <xdr:row>200</xdr:row>
                    <xdr:rowOff>552450</xdr:rowOff>
                  </to>
                </anchor>
              </controlPr>
            </control>
          </mc:Choice>
        </mc:AlternateContent>
        <mc:AlternateContent xmlns:mc="http://schemas.openxmlformats.org/markup-compatibility/2006">
          <mc:Choice Requires="x14">
            <control shapeId="42576" r:id="rId152" name="Check Box 592">
              <controlPr defaultSize="0" autoFill="0" autoLine="0" autoPict="0">
                <anchor moveWithCells="1">
                  <from>
                    <xdr:col>10</xdr:col>
                    <xdr:colOff>161925</xdr:colOff>
                    <xdr:row>200</xdr:row>
                    <xdr:rowOff>57150</xdr:rowOff>
                  </from>
                  <to>
                    <xdr:col>10</xdr:col>
                    <xdr:colOff>504825</xdr:colOff>
                    <xdr:row>200</xdr:row>
                    <xdr:rowOff>552450</xdr:rowOff>
                  </to>
                </anchor>
              </controlPr>
            </control>
          </mc:Choice>
        </mc:AlternateContent>
        <mc:AlternateContent xmlns:mc="http://schemas.openxmlformats.org/markup-compatibility/2006">
          <mc:Choice Requires="x14">
            <control shapeId="42577" r:id="rId153" name="Check Box 593">
              <controlPr defaultSize="0" autoFill="0" autoLine="0" autoPict="0">
                <anchor moveWithCells="1">
                  <from>
                    <xdr:col>11</xdr:col>
                    <xdr:colOff>161925</xdr:colOff>
                    <xdr:row>200</xdr:row>
                    <xdr:rowOff>66675</xdr:rowOff>
                  </from>
                  <to>
                    <xdr:col>11</xdr:col>
                    <xdr:colOff>504825</xdr:colOff>
                    <xdr:row>200</xdr:row>
                    <xdr:rowOff>552450</xdr:rowOff>
                  </to>
                </anchor>
              </controlPr>
            </control>
          </mc:Choice>
        </mc:AlternateContent>
        <mc:AlternateContent xmlns:mc="http://schemas.openxmlformats.org/markup-compatibility/2006">
          <mc:Choice Requires="x14">
            <control shapeId="42578" r:id="rId154" name="Check Box 594">
              <controlPr defaultSize="0" autoFill="0" autoLine="0" autoPict="0">
                <anchor moveWithCells="1">
                  <from>
                    <xdr:col>9</xdr:col>
                    <xdr:colOff>171450</xdr:colOff>
                    <xdr:row>201</xdr:row>
                    <xdr:rowOff>76200</xdr:rowOff>
                  </from>
                  <to>
                    <xdr:col>9</xdr:col>
                    <xdr:colOff>514350</xdr:colOff>
                    <xdr:row>201</xdr:row>
                    <xdr:rowOff>504825</xdr:rowOff>
                  </to>
                </anchor>
              </controlPr>
            </control>
          </mc:Choice>
        </mc:AlternateContent>
        <mc:AlternateContent xmlns:mc="http://schemas.openxmlformats.org/markup-compatibility/2006">
          <mc:Choice Requires="x14">
            <control shapeId="42579" r:id="rId155" name="Check Box 595">
              <controlPr defaultSize="0" autoFill="0" autoLine="0" autoPict="0">
                <anchor moveWithCells="1">
                  <from>
                    <xdr:col>10</xdr:col>
                    <xdr:colOff>161925</xdr:colOff>
                    <xdr:row>201</xdr:row>
                    <xdr:rowOff>76200</xdr:rowOff>
                  </from>
                  <to>
                    <xdr:col>10</xdr:col>
                    <xdr:colOff>504825</xdr:colOff>
                    <xdr:row>201</xdr:row>
                    <xdr:rowOff>504825</xdr:rowOff>
                  </to>
                </anchor>
              </controlPr>
            </control>
          </mc:Choice>
        </mc:AlternateContent>
        <mc:AlternateContent xmlns:mc="http://schemas.openxmlformats.org/markup-compatibility/2006">
          <mc:Choice Requires="x14">
            <control shapeId="42580" r:id="rId156" name="Check Box 596">
              <controlPr defaultSize="0" autoFill="0" autoLine="0" autoPict="0">
                <anchor moveWithCells="1">
                  <from>
                    <xdr:col>11</xdr:col>
                    <xdr:colOff>161925</xdr:colOff>
                    <xdr:row>201</xdr:row>
                    <xdr:rowOff>85725</xdr:rowOff>
                  </from>
                  <to>
                    <xdr:col>11</xdr:col>
                    <xdr:colOff>504825</xdr:colOff>
                    <xdr:row>201</xdr:row>
                    <xdr:rowOff>514350</xdr:rowOff>
                  </to>
                </anchor>
              </controlPr>
            </control>
          </mc:Choice>
        </mc:AlternateContent>
        <mc:AlternateContent xmlns:mc="http://schemas.openxmlformats.org/markup-compatibility/2006">
          <mc:Choice Requires="x14">
            <control shapeId="42581" r:id="rId157" name="Check Box 597">
              <controlPr defaultSize="0" autoFill="0" autoLine="0" autoPict="0">
                <anchor moveWithCells="1">
                  <from>
                    <xdr:col>9</xdr:col>
                    <xdr:colOff>171450</xdr:colOff>
                    <xdr:row>202</xdr:row>
                    <xdr:rowOff>76200</xdr:rowOff>
                  </from>
                  <to>
                    <xdr:col>9</xdr:col>
                    <xdr:colOff>514350</xdr:colOff>
                    <xdr:row>202</xdr:row>
                    <xdr:rowOff>504825</xdr:rowOff>
                  </to>
                </anchor>
              </controlPr>
            </control>
          </mc:Choice>
        </mc:AlternateContent>
        <mc:AlternateContent xmlns:mc="http://schemas.openxmlformats.org/markup-compatibility/2006">
          <mc:Choice Requires="x14">
            <control shapeId="42582" r:id="rId158" name="Check Box 598">
              <controlPr defaultSize="0" autoFill="0" autoLine="0" autoPict="0">
                <anchor moveWithCells="1">
                  <from>
                    <xdr:col>10</xdr:col>
                    <xdr:colOff>161925</xdr:colOff>
                    <xdr:row>202</xdr:row>
                    <xdr:rowOff>76200</xdr:rowOff>
                  </from>
                  <to>
                    <xdr:col>10</xdr:col>
                    <xdr:colOff>504825</xdr:colOff>
                    <xdr:row>202</xdr:row>
                    <xdr:rowOff>504825</xdr:rowOff>
                  </to>
                </anchor>
              </controlPr>
            </control>
          </mc:Choice>
        </mc:AlternateContent>
        <mc:AlternateContent xmlns:mc="http://schemas.openxmlformats.org/markup-compatibility/2006">
          <mc:Choice Requires="x14">
            <control shapeId="42583" r:id="rId159" name="Check Box 599">
              <controlPr defaultSize="0" autoFill="0" autoLine="0" autoPict="0">
                <anchor moveWithCells="1">
                  <from>
                    <xdr:col>11</xdr:col>
                    <xdr:colOff>161925</xdr:colOff>
                    <xdr:row>202</xdr:row>
                    <xdr:rowOff>85725</xdr:rowOff>
                  </from>
                  <to>
                    <xdr:col>11</xdr:col>
                    <xdr:colOff>504825</xdr:colOff>
                    <xdr:row>202</xdr:row>
                    <xdr:rowOff>514350</xdr:rowOff>
                  </to>
                </anchor>
              </controlPr>
            </control>
          </mc:Choice>
        </mc:AlternateContent>
        <mc:AlternateContent xmlns:mc="http://schemas.openxmlformats.org/markup-compatibility/2006">
          <mc:Choice Requires="x14">
            <control shapeId="42584" r:id="rId160" name="Check Box 600">
              <controlPr defaultSize="0" autoFill="0" autoLine="0" autoPict="0">
                <anchor moveWithCells="1">
                  <from>
                    <xdr:col>9</xdr:col>
                    <xdr:colOff>171450</xdr:colOff>
                    <xdr:row>203</xdr:row>
                    <xdr:rowOff>76200</xdr:rowOff>
                  </from>
                  <to>
                    <xdr:col>9</xdr:col>
                    <xdr:colOff>514350</xdr:colOff>
                    <xdr:row>203</xdr:row>
                    <xdr:rowOff>504825</xdr:rowOff>
                  </to>
                </anchor>
              </controlPr>
            </control>
          </mc:Choice>
        </mc:AlternateContent>
        <mc:AlternateContent xmlns:mc="http://schemas.openxmlformats.org/markup-compatibility/2006">
          <mc:Choice Requires="x14">
            <control shapeId="42585" r:id="rId161" name="Check Box 601">
              <controlPr defaultSize="0" autoFill="0" autoLine="0" autoPict="0">
                <anchor moveWithCells="1">
                  <from>
                    <xdr:col>10</xdr:col>
                    <xdr:colOff>161925</xdr:colOff>
                    <xdr:row>203</xdr:row>
                    <xdr:rowOff>76200</xdr:rowOff>
                  </from>
                  <to>
                    <xdr:col>10</xdr:col>
                    <xdr:colOff>504825</xdr:colOff>
                    <xdr:row>203</xdr:row>
                    <xdr:rowOff>504825</xdr:rowOff>
                  </to>
                </anchor>
              </controlPr>
            </control>
          </mc:Choice>
        </mc:AlternateContent>
        <mc:AlternateContent xmlns:mc="http://schemas.openxmlformats.org/markup-compatibility/2006">
          <mc:Choice Requires="x14">
            <control shapeId="42586" r:id="rId162" name="Check Box 602">
              <controlPr defaultSize="0" autoFill="0" autoLine="0" autoPict="0">
                <anchor moveWithCells="1">
                  <from>
                    <xdr:col>11</xdr:col>
                    <xdr:colOff>161925</xdr:colOff>
                    <xdr:row>203</xdr:row>
                    <xdr:rowOff>85725</xdr:rowOff>
                  </from>
                  <to>
                    <xdr:col>11</xdr:col>
                    <xdr:colOff>504825</xdr:colOff>
                    <xdr:row>203</xdr:row>
                    <xdr:rowOff>514350</xdr:rowOff>
                  </to>
                </anchor>
              </controlPr>
            </control>
          </mc:Choice>
        </mc:AlternateContent>
        <mc:AlternateContent xmlns:mc="http://schemas.openxmlformats.org/markup-compatibility/2006">
          <mc:Choice Requires="x14">
            <control shapeId="42596" r:id="rId163" name="Check Box 612">
              <controlPr defaultSize="0" autoFill="0" autoLine="0" autoPict="0">
                <anchor moveWithCells="1">
                  <from>
                    <xdr:col>9</xdr:col>
                    <xdr:colOff>180975</xdr:colOff>
                    <xdr:row>244</xdr:row>
                    <xdr:rowOff>95250</xdr:rowOff>
                  </from>
                  <to>
                    <xdr:col>9</xdr:col>
                    <xdr:colOff>523875</xdr:colOff>
                    <xdr:row>244</xdr:row>
                    <xdr:rowOff>504825</xdr:rowOff>
                  </to>
                </anchor>
              </controlPr>
            </control>
          </mc:Choice>
        </mc:AlternateContent>
        <mc:AlternateContent xmlns:mc="http://schemas.openxmlformats.org/markup-compatibility/2006">
          <mc:Choice Requires="x14">
            <control shapeId="42597" r:id="rId164" name="Check Box 613">
              <controlPr defaultSize="0" autoFill="0" autoLine="0" autoPict="0">
                <anchor moveWithCells="1">
                  <from>
                    <xdr:col>10</xdr:col>
                    <xdr:colOff>171450</xdr:colOff>
                    <xdr:row>244</xdr:row>
                    <xdr:rowOff>95250</xdr:rowOff>
                  </from>
                  <to>
                    <xdr:col>10</xdr:col>
                    <xdr:colOff>514350</xdr:colOff>
                    <xdr:row>244</xdr:row>
                    <xdr:rowOff>504825</xdr:rowOff>
                  </to>
                </anchor>
              </controlPr>
            </control>
          </mc:Choice>
        </mc:AlternateContent>
        <mc:AlternateContent xmlns:mc="http://schemas.openxmlformats.org/markup-compatibility/2006">
          <mc:Choice Requires="x14">
            <control shapeId="42598" r:id="rId165" name="Check Box 614">
              <controlPr defaultSize="0" autoFill="0" autoLine="0" autoPict="0">
                <anchor moveWithCells="1">
                  <from>
                    <xdr:col>11</xdr:col>
                    <xdr:colOff>171450</xdr:colOff>
                    <xdr:row>244</xdr:row>
                    <xdr:rowOff>104775</xdr:rowOff>
                  </from>
                  <to>
                    <xdr:col>11</xdr:col>
                    <xdr:colOff>514350</xdr:colOff>
                    <xdr:row>244</xdr:row>
                    <xdr:rowOff>504825</xdr:rowOff>
                  </to>
                </anchor>
              </controlPr>
            </control>
          </mc:Choice>
        </mc:AlternateContent>
        <mc:AlternateContent xmlns:mc="http://schemas.openxmlformats.org/markup-compatibility/2006">
          <mc:Choice Requires="x14">
            <control shapeId="42599" r:id="rId166" name="Check Box 615">
              <controlPr defaultSize="0" autoFill="0" autoLine="0" autoPict="0">
                <anchor moveWithCells="1">
                  <from>
                    <xdr:col>9</xdr:col>
                    <xdr:colOff>161925</xdr:colOff>
                    <xdr:row>246</xdr:row>
                    <xdr:rowOff>38100</xdr:rowOff>
                  </from>
                  <to>
                    <xdr:col>9</xdr:col>
                    <xdr:colOff>504825</xdr:colOff>
                    <xdr:row>246</xdr:row>
                    <xdr:rowOff>495300</xdr:rowOff>
                  </to>
                </anchor>
              </controlPr>
            </control>
          </mc:Choice>
        </mc:AlternateContent>
        <mc:AlternateContent xmlns:mc="http://schemas.openxmlformats.org/markup-compatibility/2006">
          <mc:Choice Requires="x14">
            <control shapeId="42600" r:id="rId167" name="Check Box 616">
              <controlPr defaultSize="0" autoFill="0" autoLine="0" autoPict="0">
                <anchor moveWithCells="1">
                  <from>
                    <xdr:col>10</xdr:col>
                    <xdr:colOff>152400</xdr:colOff>
                    <xdr:row>246</xdr:row>
                    <xdr:rowOff>47625</xdr:rowOff>
                  </from>
                  <to>
                    <xdr:col>10</xdr:col>
                    <xdr:colOff>495300</xdr:colOff>
                    <xdr:row>246</xdr:row>
                    <xdr:rowOff>495300</xdr:rowOff>
                  </to>
                </anchor>
              </controlPr>
            </control>
          </mc:Choice>
        </mc:AlternateContent>
        <mc:AlternateContent xmlns:mc="http://schemas.openxmlformats.org/markup-compatibility/2006">
          <mc:Choice Requires="x14">
            <control shapeId="42601" r:id="rId168" name="Check Box 617">
              <controlPr defaultSize="0" autoFill="0" autoLine="0" autoPict="0">
                <anchor moveWithCells="1">
                  <from>
                    <xdr:col>11</xdr:col>
                    <xdr:colOff>161925</xdr:colOff>
                    <xdr:row>246</xdr:row>
                    <xdr:rowOff>47625</xdr:rowOff>
                  </from>
                  <to>
                    <xdr:col>11</xdr:col>
                    <xdr:colOff>504825</xdr:colOff>
                    <xdr:row>246</xdr:row>
                    <xdr:rowOff>495300</xdr:rowOff>
                  </to>
                </anchor>
              </controlPr>
            </control>
          </mc:Choice>
        </mc:AlternateContent>
        <mc:AlternateContent xmlns:mc="http://schemas.openxmlformats.org/markup-compatibility/2006">
          <mc:Choice Requires="x14">
            <control shapeId="42602" r:id="rId169" name="Check Box 618">
              <controlPr defaultSize="0" autoFill="0" autoLine="0" autoPict="0">
                <anchor moveWithCells="1">
                  <from>
                    <xdr:col>9</xdr:col>
                    <xdr:colOff>161925</xdr:colOff>
                    <xdr:row>248</xdr:row>
                    <xdr:rowOff>38100</xdr:rowOff>
                  </from>
                  <to>
                    <xdr:col>9</xdr:col>
                    <xdr:colOff>504825</xdr:colOff>
                    <xdr:row>248</xdr:row>
                    <xdr:rowOff>495300</xdr:rowOff>
                  </to>
                </anchor>
              </controlPr>
            </control>
          </mc:Choice>
        </mc:AlternateContent>
        <mc:AlternateContent xmlns:mc="http://schemas.openxmlformats.org/markup-compatibility/2006">
          <mc:Choice Requires="x14">
            <control shapeId="42603" r:id="rId170" name="Check Box 619">
              <controlPr defaultSize="0" autoFill="0" autoLine="0" autoPict="0">
                <anchor moveWithCells="1">
                  <from>
                    <xdr:col>10</xdr:col>
                    <xdr:colOff>152400</xdr:colOff>
                    <xdr:row>248</xdr:row>
                    <xdr:rowOff>47625</xdr:rowOff>
                  </from>
                  <to>
                    <xdr:col>10</xdr:col>
                    <xdr:colOff>495300</xdr:colOff>
                    <xdr:row>248</xdr:row>
                    <xdr:rowOff>495300</xdr:rowOff>
                  </to>
                </anchor>
              </controlPr>
            </control>
          </mc:Choice>
        </mc:AlternateContent>
        <mc:AlternateContent xmlns:mc="http://schemas.openxmlformats.org/markup-compatibility/2006">
          <mc:Choice Requires="x14">
            <control shapeId="42604" r:id="rId171" name="Check Box 620">
              <controlPr defaultSize="0" autoFill="0" autoLine="0" autoPict="0">
                <anchor moveWithCells="1">
                  <from>
                    <xdr:col>11</xdr:col>
                    <xdr:colOff>161925</xdr:colOff>
                    <xdr:row>248</xdr:row>
                    <xdr:rowOff>47625</xdr:rowOff>
                  </from>
                  <to>
                    <xdr:col>11</xdr:col>
                    <xdr:colOff>504825</xdr:colOff>
                    <xdr:row>248</xdr:row>
                    <xdr:rowOff>495300</xdr:rowOff>
                  </to>
                </anchor>
              </controlPr>
            </control>
          </mc:Choice>
        </mc:AlternateContent>
        <mc:AlternateContent xmlns:mc="http://schemas.openxmlformats.org/markup-compatibility/2006">
          <mc:Choice Requires="x14">
            <control shapeId="42605" r:id="rId172" name="Check Box 621">
              <controlPr defaultSize="0" autoFill="0" autoLine="0" autoPict="0">
                <anchor moveWithCells="1">
                  <from>
                    <xdr:col>9</xdr:col>
                    <xdr:colOff>161925</xdr:colOff>
                    <xdr:row>250</xdr:row>
                    <xdr:rowOff>200025</xdr:rowOff>
                  </from>
                  <to>
                    <xdr:col>9</xdr:col>
                    <xdr:colOff>504825</xdr:colOff>
                    <xdr:row>250</xdr:row>
                    <xdr:rowOff>619125</xdr:rowOff>
                  </to>
                </anchor>
              </controlPr>
            </control>
          </mc:Choice>
        </mc:AlternateContent>
        <mc:AlternateContent xmlns:mc="http://schemas.openxmlformats.org/markup-compatibility/2006">
          <mc:Choice Requires="x14">
            <control shapeId="42606" r:id="rId173" name="Check Box 622">
              <controlPr defaultSize="0" autoFill="0" autoLine="0" autoPict="0">
                <anchor moveWithCells="1">
                  <from>
                    <xdr:col>10</xdr:col>
                    <xdr:colOff>152400</xdr:colOff>
                    <xdr:row>250</xdr:row>
                    <xdr:rowOff>209550</xdr:rowOff>
                  </from>
                  <to>
                    <xdr:col>10</xdr:col>
                    <xdr:colOff>495300</xdr:colOff>
                    <xdr:row>250</xdr:row>
                    <xdr:rowOff>619125</xdr:rowOff>
                  </to>
                </anchor>
              </controlPr>
            </control>
          </mc:Choice>
        </mc:AlternateContent>
        <mc:AlternateContent xmlns:mc="http://schemas.openxmlformats.org/markup-compatibility/2006">
          <mc:Choice Requires="x14">
            <control shapeId="42607" r:id="rId174" name="Check Box 623">
              <controlPr defaultSize="0" autoFill="0" autoLine="0" autoPict="0">
                <anchor moveWithCells="1">
                  <from>
                    <xdr:col>11</xdr:col>
                    <xdr:colOff>161925</xdr:colOff>
                    <xdr:row>250</xdr:row>
                    <xdr:rowOff>209550</xdr:rowOff>
                  </from>
                  <to>
                    <xdr:col>11</xdr:col>
                    <xdr:colOff>504825</xdr:colOff>
                    <xdr:row>250</xdr:row>
                    <xdr:rowOff>619125</xdr:rowOff>
                  </to>
                </anchor>
              </controlPr>
            </control>
          </mc:Choice>
        </mc:AlternateContent>
        <mc:AlternateContent xmlns:mc="http://schemas.openxmlformats.org/markup-compatibility/2006">
          <mc:Choice Requires="x14">
            <control shapeId="42608" r:id="rId175" name="Check Box 624">
              <controlPr defaultSize="0" autoFill="0" autoLine="0" autoPict="0">
                <anchor moveWithCells="1">
                  <from>
                    <xdr:col>9</xdr:col>
                    <xdr:colOff>161925</xdr:colOff>
                    <xdr:row>252</xdr:row>
                    <xdr:rowOff>0</xdr:rowOff>
                  </from>
                  <to>
                    <xdr:col>9</xdr:col>
                    <xdr:colOff>504825</xdr:colOff>
                    <xdr:row>252</xdr:row>
                    <xdr:rowOff>333375</xdr:rowOff>
                  </to>
                </anchor>
              </controlPr>
            </control>
          </mc:Choice>
        </mc:AlternateContent>
        <mc:AlternateContent xmlns:mc="http://schemas.openxmlformats.org/markup-compatibility/2006">
          <mc:Choice Requires="x14">
            <control shapeId="42609" r:id="rId176" name="Check Box 625">
              <controlPr defaultSize="0" autoFill="0" autoLine="0" autoPict="0">
                <anchor moveWithCells="1">
                  <from>
                    <xdr:col>10</xdr:col>
                    <xdr:colOff>152400</xdr:colOff>
                    <xdr:row>252</xdr:row>
                    <xdr:rowOff>9525</xdr:rowOff>
                  </from>
                  <to>
                    <xdr:col>10</xdr:col>
                    <xdr:colOff>495300</xdr:colOff>
                    <xdr:row>252</xdr:row>
                    <xdr:rowOff>342900</xdr:rowOff>
                  </to>
                </anchor>
              </controlPr>
            </control>
          </mc:Choice>
        </mc:AlternateContent>
        <mc:AlternateContent xmlns:mc="http://schemas.openxmlformats.org/markup-compatibility/2006">
          <mc:Choice Requires="x14">
            <control shapeId="42610" r:id="rId177" name="Check Box 626">
              <controlPr defaultSize="0" autoFill="0" autoLine="0" autoPict="0">
                <anchor moveWithCells="1">
                  <from>
                    <xdr:col>11</xdr:col>
                    <xdr:colOff>161925</xdr:colOff>
                    <xdr:row>252</xdr:row>
                    <xdr:rowOff>9525</xdr:rowOff>
                  </from>
                  <to>
                    <xdr:col>11</xdr:col>
                    <xdr:colOff>504825</xdr:colOff>
                    <xdr:row>252</xdr:row>
                    <xdr:rowOff>342900</xdr:rowOff>
                  </to>
                </anchor>
              </controlPr>
            </control>
          </mc:Choice>
        </mc:AlternateContent>
        <mc:AlternateContent xmlns:mc="http://schemas.openxmlformats.org/markup-compatibility/2006">
          <mc:Choice Requires="x14">
            <control shapeId="42611" r:id="rId178" name="Check Box 627">
              <controlPr defaultSize="0" autoFill="0" autoLine="0" autoPict="0">
                <anchor moveWithCells="1">
                  <from>
                    <xdr:col>9</xdr:col>
                    <xdr:colOff>171450</xdr:colOff>
                    <xdr:row>259</xdr:row>
                    <xdr:rowOff>19050</xdr:rowOff>
                  </from>
                  <to>
                    <xdr:col>9</xdr:col>
                    <xdr:colOff>514350</xdr:colOff>
                    <xdr:row>259</xdr:row>
                    <xdr:rowOff>409575</xdr:rowOff>
                  </to>
                </anchor>
              </controlPr>
            </control>
          </mc:Choice>
        </mc:AlternateContent>
        <mc:AlternateContent xmlns:mc="http://schemas.openxmlformats.org/markup-compatibility/2006">
          <mc:Choice Requires="x14">
            <control shapeId="42612" r:id="rId179" name="Check Box 628">
              <controlPr defaultSize="0" autoFill="0" autoLine="0" autoPict="0">
                <anchor moveWithCells="1">
                  <from>
                    <xdr:col>10</xdr:col>
                    <xdr:colOff>161925</xdr:colOff>
                    <xdr:row>259</xdr:row>
                    <xdr:rowOff>28575</xdr:rowOff>
                  </from>
                  <to>
                    <xdr:col>10</xdr:col>
                    <xdr:colOff>504825</xdr:colOff>
                    <xdr:row>259</xdr:row>
                    <xdr:rowOff>409575</xdr:rowOff>
                  </to>
                </anchor>
              </controlPr>
            </control>
          </mc:Choice>
        </mc:AlternateContent>
        <mc:AlternateContent xmlns:mc="http://schemas.openxmlformats.org/markup-compatibility/2006">
          <mc:Choice Requires="x14">
            <control shapeId="42613" r:id="rId180" name="Check Box 629">
              <controlPr defaultSize="0" autoFill="0" autoLine="0" autoPict="0">
                <anchor moveWithCells="1">
                  <from>
                    <xdr:col>11</xdr:col>
                    <xdr:colOff>171450</xdr:colOff>
                    <xdr:row>259</xdr:row>
                    <xdr:rowOff>28575</xdr:rowOff>
                  </from>
                  <to>
                    <xdr:col>11</xdr:col>
                    <xdr:colOff>514350</xdr:colOff>
                    <xdr:row>259</xdr:row>
                    <xdr:rowOff>409575</xdr:rowOff>
                  </to>
                </anchor>
              </controlPr>
            </control>
          </mc:Choice>
        </mc:AlternateContent>
        <mc:AlternateContent xmlns:mc="http://schemas.openxmlformats.org/markup-compatibility/2006">
          <mc:Choice Requires="x14">
            <control shapeId="42614" r:id="rId181" name="Check Box 630">
              <controlPr defaultSize="0" autoFill="0" autoLine="0" autoPict="0">
                <anchor moveWithCells="1">
                  <from>
                    <xdr:col>9</xdr:col>
                    <xdr:colOff>171450</xdr:colOff>
                    <xdr:row>260</xdr:row>
                    <xdr:rowOff>66675</xdr:rowOff>
                  </from>
                  <to>
                    <xdr:col>9</xdr:col>
                    <xdr:colOff>514350</xdr:colOff>
                    <xdr:row>261</xdr:row>
                    <xdr:rowOff>428625</xdr:rowOff>
                  </to>
                </anchor>
              </controlPr>
            </control>
          </mc:Choice>
        </mc:AlternateContent>
        <mc:AlternateContent xmlns:mc="http://schemas.openxmlformats.org/markup-compatibility/2006">
          <mc:Choice Requires="x14">
            <control shapeId="42615" r:id="rId182" name="Check Box 631">
              <controlPr defaultSize="0" autoFill="0" autoLine="0" autoPict="0">
                <anchor moveWithCells="1">
                  <from>
                    <xdr:col>10</xdr:col>
                    <xdr:colOff>161925</xdr:colOff>
                    <xdr:row>260</xdr:row>
                    <xdr:rowOff>209550</xdr:rowOff>
                  </from>
                  <to>
                    <xdr:col>10</xdr:col>
                    <xdr:colOff>504825</xdr:colOff>
                    <xdr:row>261</xdr:row>
                    <xdr:rowOff>276225</xdr:rowOff>
                  </to>
                </anchor>
              </controlPr>
            </control>
          </mc:Choice>
        </mc:AlternateContent>
        <mc:AlternateContent xmlns:mc="http://schemas.openxmlformats.org/markup-compatibility/2006">
          <mc:Choice Requires="x14">
            <control shapeId="42616" r:id="rId183" name="Check Box 632">
              <controlPr defaultSize="0" autoFill="0" autoLine="0" autoPict="0">
                <anchor moveWithCells="1">
                  <from>
                    <xdr:col>11</xdr:col>
                    <xdr:colOff>171450</xdr:colOff>
                    <xdr:row>260</xdr:row>
                    <xdr:rowOff>209550</xdr:rowOff>
                  </from>
                  <to>
                    <xdr:col>11</xdr:col>
                    <xdr:colOff>514350</xdr:colOff>
                    <xdr:row>261</xdr:row>
                    <xdr:rowOff>276225</xdr:rowOff>
                  </to>
                </anchor>
              </controlPr>
            </control>
          </mc:Choice>
        </mc:AlternateContent>
        <mc:AlternateContent xmlns:mc="http://schemas.openxmlformats.org/markup-compatibility/2006">
          <mc:Choice Requires="x14">
            <control shapeId="42617" r:id="rId184" name="Check Box 633">
              <controlPr defaultSize="0" autoFill="0" autoLine="0" autoPict="0">
                <anchor moveWithCells="1">
                  <from>
                    <xdr:col>9</xdr:col>
                    <xdr:colOff>171450</xdr:colOff>
                    <xdr:row>263</xdr:row>
                    <xdr:rowOff>457200</xdr:rowOff>
                  </from>
                  <to>
                    <xdr:col>9</xdr:col>
                    <xdr:colOff>514350</xdr:colOff>
                    <xdr:row>263</xdr:row>
                    <xdr:rowOff>952500</xdr:rowOff>
                  </to>
                </anchor>
              </controlPr>
            </control>
          </mc:Choice>
        </mc:AlternateContent>
        <mc:AlternateContent xmlns:mc="http://schemas.openxmlformats.org/markup-compatibility/2006">
          <mc:Choice Requires="x14">
            <control shapeId="42618" r:id="rId185" name="Check Box 634">
              <controlPr defaultSize="0" autoFill="0" autoLine="0" autoPict="0">
                <anchor moveWithCells="1">
                  <from>
                    <xdr:col>10</xdr:col>
                    <xdr:colOff>161925</xdr:colOff>
                    <xdr:row>263</xdr:row>
                    <xdr:rowOff>457200</xdr:rowOff>
                  </from>
                  <to>
                    <xdr:col>10</xdr:col>
                    <xdr:colOff>504825</xdr:colOff>
                    <xdr:row>263</xdr:row>
                    <xdr:rowOff>952500</xdr:rowOff>
                  </to>
                </anchor>
              </controlPr>
            </control>
          </mc:Choice>
        </mc:AlternateContent>
        <mc:AlternateContent xmlns:mc="http://schemas.openxmlformats.org/markup-compatibility/2006">
          <mc:Choice Requires="x14">
            <control shapeId="42619" r:id="rId186" name="Check Box 635">
              <controlPr defaultSize="0" autoFill="0" autoLine="0" autoPict="0">
                <anchor moveWithCells="1">
                  <from>
                    <xdr:col>11</xdr:col>
                    <xdr:colOff>171450</xdr:colOff>
                    <xdr:row>263</xdr:row>
                    <xdr:rowOff>457200</xdr:rowOff>
                  </from>
                  <to>
                    <xdr:col>11</xdr:col>
                    <xdr:colOff>514350</xdr:colOff>
                    <xdr:row>263</xdr:row>
                    <xdr:rowOff>952500</xdr:rowOff>
                  </to>
                </anchor>
              </controlPr>
            </control>
          </mc:Choice>
        </mc:AlternateContent>
        <mc:AlternateContent xmlns:mc="http://schemas.openxmlformats.org/markup-compatibility/2006">
          <mc:Choice Requires="x14">
            <control shapeId="42620" r:id="rId187" name="Check Box 636">
              <controlPr defaultSize="0" autoFill="0" autoLine="0" autoPict="0">
                <anchor moveWithCells="1">
                  <from>
                    <xdr:col>9</xdr:col>
                    <xdr:colOff>142875</xdr:colOff>
                    <xdr:row>269</xdr:row>
                    <xdr:rowOff>495300</xdr:rowOff>
                  </from>
                  <to>
                    <xdr:col>9</xdr:col>
                    <xdr:colOff>485775</xdr:colOff>
                    <xdr:row>269</xdr:row>
                    <xdr:rowOff>857250</xdr:rowOff>
                  </to>
                </anchor>
              </controlPr>
            </control>
          </mc:Choice>
        </mc:AlternateContent>
        <mc:AlternateContent xmlns:mc="http://schemas.openxmlformats.org/markup-compatibility/2006">
          <mc:Choice Requires="x14">
            <control shapeId="42621" r:id="rId188" name="Check Box 637">
              <controlPr defaultSize="0" autoFill="0" autoLine="0" autoPict="0">
                <anchor moveWithCells="1">
                  <from>
                    <xdr:col>10</xdr:col>
                    <xdr:colOff>133350</xdr:colOff>
                    <xdr:row>269</xdr:row>
                    <xdr:rowOff>495300</xdr:rowOff>
                  </from>
                  <to>
                    <xdr:col>10</xdr:col>
                    <xdr:colOff>476250</xdr:colOff>
                    <xdr:row>269</xdr:row>
                    <xdr:rowOff>857250</xdr:rowOff>
                  </to>
                </anchor>
              </controlPr>
            </control>
          </mc:Choice>
        </mc:AlternateContent>
        <mc:AlternateContent xmlns:mc="http://schemas.openxmlformats.org/markup-compatibility/2006">
          <mc:Choice Requires="x14">
            <control shapeId="42622" r:id="rId189" name="Check Box 638">
              <controlPr defaultSize="0" autoFill="0" autoLine="0" autoPict="0">
                <anchor moveWithCells="1">
                  <from>
                    <xdr:col>11</xdr:col>
                    <xdr:colOff>142875</xdr:colOff>
                    <xdr:row>269</xdr:row>
                    <xdr:rowOff>495300</xdr:rowOff>
                  </from>
                  <to>
                    <xdr:col>11</xdr:col>
                    <xdr:colOff>485775</xdr:colOff>
                    <xdr:row>269</xdr:row>
                    <xdr:rowOff>857250</xdr:rowOff>
                  </to>
                </anchor>
              </controlPr>
            </control>
          </mc:Choice>
        </mc:AlternateContent>
        <mc:AlternateContent xmlns:mc="http://schemas.openxmlformats.org/markup-compatibility/2006">
          <mc:Choice Requires="x14">
            <control shapeId="42623" r:id="rId190" name="Check Box 639">
              <controlPr defaultSize="0" autoFill="0" autoLine="0" autoPict="0">
                <anchor moveWithCells="1">
                  <from>
                    <xdr:col>9</xdr:col>
                    <xdr:colOff>142875</xdr:colOff>
                    <xdr:row>271</xdr:row>
                    <xdr:rowOff>495300</xdr:rowOff>
                  </from>
                  <to>
                    <xdr:col>9</xdr:col>
                    <xdr:colOff>485775</xdr:colOff>
                    <xdr:row>271</xdr:row>
                    <xdr:rowOff>876300</xdr:rowOff>
                  </to>
                </anchor>
              </controlPr>
            </control>
          </mc:Choice>
        </mc:AlternateContent>
        <mc:AlternateContent xmlns:mc="http://schemas.openxmlformats.org/markup-compatibility/2006">
          <mc:Choice Requires="x14">
            <control shapeId="42624" r:id="rId191" name="Check Box 640">
              <controlPr defaultSize="0" autoFill="0" autoLine="0" autoPict="0">
                <anchor moveWithCells="1">
                  <from>
                    <xdr:col>10</xdr:col>
                    <xdr:colOff>133350</xdr:colOff>
                    <xdr:row>271</xdr:row>
                    <xdr:rowOff>495300</xdr:rowOff>
                  </from>
                  <to>
                    <xdr:col>10</xdr:col>
                    <xdr:colOff>476250</xdr:colOff>
                    <xdr:row>271</xdr:row>
                    <xdr:rowOff>876300</xdr:rowOff>
                  </to>
                </anchor>
              </controlPr>
            </control>
          </mc:Choice>
        </mc:AlternateContent>
        <mc:AlternateContent xmlns:mc="http://schemas.openxmlformats.org/markup-compatibility/2006">
          <mc:Choice Requires="x14">
            <control shapeId="42625" r:id="rId192" name="Check Box 641">
              <controlPr defaultSize="0" autoFill="0" autoLine="0" autoPict="0">
                <anchor moveWithCells="1">
                  <from>
                    <xdr:col>11</xdr:col>
                    <xdr:colOff>142875</xdr:colOff>
                    <xdr:row>271</xdr:row>
                    <xdr:rowOff>495300</xdr:rowOff>
                  </from>
                  <to>
                    <xdr:col>11</xdr:col>
                    <xdr:colOff>485775</xdr:colOff>
                    <xdr:row>271</xdr:row>
                    <xdr:rowOff>876300</xdr:rowOff>
                  </to>
                </anchor>
              </controlPr>
            </control>
          </mc:Choice>
        </mc:AlternateContent>
        <mc:AlternateContent xmlns:mc="http://schemas.openxmlformats.org/markup-compatibility/2006">
          <mc:Choice Requires="x14">
            <control shapeId="42626" r:id="rId193" name="Check Box 642">
              <controlPr defaultSize="0" autoFill="0" autoLine="0" autoPict="0">
                <anchor moveWithCells="1">
                  <from>
                    <xdr:col>9</xdr:col>
                    <xdr:colOff>152400</xdr:colOff>
                    <xdr:row>273</xdr:row>
                    <xdr:rowOff>38100</xdr:rowOff>
                  </from>
                  <to>
                    <xdr:col>9</xdr:col>
                    <xdr:colOff>495300</xdr:colOff>
                    <xdr:row>273</xdr:row>
                    <xdr:rowOff>352425</xdr:rowOff>
                  </to>
                </anchor>
              </controlPr>
            </control>
          </mc:Choice>
        </mc:AlternateContent>
        <mc:AlternateContent xmlns:mc="http://schemas.openxmlformats.org/markup-compatibility/2006">
          <mc:Choice Requires="x14">
            <control shapeId="42627" r:id="rId194" name="Check Box 643">
              <controlPr defaultSize="0" autoFill="0" autoLine="0" autoPict="0">
                <anchor moveWithCells="1">
                  <from>
                    <xdr:col>10</xdr:col>
                    <xdr:colOff>142875</xdr:colOff>
                    <xdr:row>273</xdr:row>
                    <xdr:rowOff>47625</xdr:rowOff>
                  </from>
                  <to>
                    <xdr:col>10</xdr:col>
                    <xdr:colOff>485775</xdr:colOff>
                    <xdr:row>273</xdr:row>
                    <xdr:rowOff>361950</xdr:rowOff>
                  </to>
                </anchor>
              </controlPr>
            </control>
          </mc:Choice>
        </mc:AlternateContent>
        <mc:AlternateContent xmlns:mc="http://schemas.openxmlformats.org/markup-compatibility/2006">
          <mc:Choice Requires="x14">
            <control shapeId="42628" r:id="rId195" name="Check Box 644">
              <controlPr defaultSize="0" autoFill="0" autoLine="0" autoPict="0">
                <anchor moveWithCells="1">
                  <from>
                    <xdr:col>11</xdr:col>
                    <xdr:colOff>142875</xdr:colOff>
                    <xdr:row>273</xdr:row>
                    <xdr:rowOff>38100</xdr:rowOff>
                  </from>
                  <to>
                    <xdr:col>11</xdr:col>
                    <xdr:colOff>485775</xdr:colOff>
                    <xdr:row>273</xdr:row>
                    <xdr:rowOff>352425</xdr:rowOff>
                  </to>
                </anchor>
              </controlPr>
            </control>
          </mc:Choice>
        </mc:AlternateContent>
        <mc:AlternateContent xmlns:mc="http://schemas.openxmlformats.org/markup-compatibility/2006">
          <mc:Choice Requires="x14">
            <control shapeId="42629" r:id="rId196" name="Check Box 645">
              <controlPr defaultSize="0" autoFill="0" autoLine="0" autoPict="0">
                <anchor moveWithCells="1">
                  <from>
                    <xdr:col>9</xdr:col>
                    <xdr:colOff>142875</xdr:colOff>
                    <xdr:row>275</xdr:row>
                    <xdr:rowOff>476250</xdr:rowOff>
                  </from>
                  <to>
                    <xdr:col>9</xdr:col>
                    <xdr:colOff>485775</xdr:colOff>
                    <xdr:row>275</xdr:row>
                    <xdr:rowOff>876300</xdr:rowOff>
                  </to>
                </anchor>
              </controlPr>
            </control>
          </mc:Choice>
        </mc:AlternateContent>
        <mc:AlternateContent xmlns:mc="http://schemas.openxmlformats.org/markup-compatibility/2006">
          <mc:Choice Requires="x14">
            <control shapeId="42630" r:id="rId197" name="Check Box 646">
              <controlPr defaultSize="0" autoFill="0" autoLine="0" autoPict="0">
                <anchor moveWithCells="1">
                  <from>
                    <xdr:col>10</xdr:col>
                    <xdr:colOff>133350</xdr:colOff>
                    <xdr:row>275</xdr:row>
                    <xdr:rowOff>476250</xdr:rowOff>
                  </from>
                  <to>
                    <xdr:col>10</xdr:col>
                    <xdr:colOff>476250</xdr:colOff>
                    <xdr:row>275</xdr:row>
                    <xdr:rowOff>876300</xdr:rowOff>
                  </to>
                </anchor>
              </controlPr>
            </control>
          </mc:Choice>
        </mc:AlternateContent>
        <mc:AlternateContent xmlns:mc="http://schemas.openxmlformats.org/markup-compatibility/2006">
          <mc:Choice Requires="x14">
            <control shapeId="42631" r:id="rId198" name="Check Box 647">
              <controlPr defaultSize="0" autoFill="0" autoLine="0" autoPict="0">
                <anchor moveWithCells="1">
                  <from>
                    <xdr:col>11</xdr:col>
                    <xdr:colOff>142875</xdr:colOff>
                    <xdr:row>275</xdr:row>
                    <xdr:rowOff>476250</xdr:rowOff>
                  </from>
                  <to>
                    <xdr:col>11</xdr:col>
                    <xdr:colOff>485775</xdr:colOff>
                    <xdr:row>275</xdr:row>
                    <xdr:rowOff>876300</xdr:rowOff>
                  </to>
                </anchor>
              </controlPr>
            </control>
          </mc:Choice>
        </mc:AlternateContent>
        <mc:AlternateContent xmlns:mc="http://schemas.openxmlformats.org/markup-compatibility/2006">
          <mc:Choice Requires="x14">
            <control shapeId="42632" r:id="rId199" name="Check Box 648">
              <controlPr defaultSize="0" autoFill="0" autoLine="0" autoPict="0">
                <anchor moveWithCells="1">
                  <from>
                    <xdr:col>9</xdr:col>
                    <xdr:colOff>142875</xdr:colOff>
                    <xdr:row>277</xdr:row>
                    <xdr:rowOff>19050</xdr:rowOff>
                  </from>
                  <to>
                    <xdr:col>9</xdr:col>
                    <xdr:colOff>485775</xdr:colOff>
                    <xdr:row>277</xdr:row>
                    <xdr:rowOff>371475</xdr:rowOff>
                  </to>
                </anchor>
              </controlPr>
            </control>
          </mc:Choice>
        </mc:AlternateContent>
        <mc:AlternateContent xmlns:mc="http://schemas.openxmlformats.org/markup-compatibility/2006">
          <mc:Choice Requires="x14">
            <control shapeId="42633" r:id="rId200" name="Check Box 649">
              <controlPr defaultSize="0" autoFill="0" autoLine="0" autoPict="0">
                <anchor moveWithCells="1">
                  <from>
                    <xdr:col>10</xdr:col>
                    <xdr:colOff>133350</xdr:colOff>
                    <xdr:row>277</xdr:row>
                    <xdr:rowOff>19050</xdr:rowOff>
                  </from>
                  <to>
                    <xdr:col>10</xdr:col>
                    <xdr:colOff>476250</xdr:colOff>
                    <xdr:row>277</xdr:row>
                    <xdr:rowOff>371475</xdr:rowOff>
                  </to>
                </anchor>
              </controlPr>
            </control>
          </mc:Choice>
        </mc:AlternateContent>
        <mc:AlternateContent xmlns:mc="http://schemas.openxmlformats.org/markup-compatibility/2006">
          <mc:Choice Requires="x14">
            <control shapeId="42634" r:id="rId201" name="Check Box 650">
              <controlPr defaultSize="0" autoFill="0" autoLine="0" autoPict="0">
                <anchor moveWithCells="1">
                  <from>
                    <xdr:col>11</xdr:col>
                    <xdr:colOff>142875</xdr:colOff>
                    <xdr:row>277</xdr:row>
                    <xdr:rowOff>19050</xdr:rowOff>
                  </from>
                  <to>
                    <xdr:col>11</xdr:col>
                    <xdr:colOff>485775</xdr:colOff>
                    <xdr:row>277</xdr:row>
                    <xdr:rowOff>371475</xdr:rowOff>
                  </to>
                </anchor>
              </controlPr>
            </control>
          </mc:Choice>
        </mc:AlternateContent>
        <mc:AlternateContent xmlns:mc="http://schemas.openxmlformats.org/markup-compatibility/2006">
          <mc:Choice Requires="x14">
            <control shapeId="42635" r:id="rId202" name="Check Box 651">
              <controlPr defaultSize="0" autoFill="0" autoLine="0" autoPict="0">
                <anchor moveWithCells="1">
                  <from>
                    <xdr:col>9</xdr:col>
                    <xdr:colOff>142875</xdr:colOff>
                    <xdr:row>279</xdr:row>
                    <xdr:rowOff>476250</xdr:rowOff>
                  </from>
                  <to>
                    <xdr:col>9</xdr:col>
                    <xdr:colOff>485775</xdr:colOff>
                    <xdr:row>279</xdr:row>
                    <xdr:rowOff>904875</xdr:rowOff>
                  </to>
                </anchor>
              </controlPr>
            </control>
          </mc:Choice>
        </mc:AlternateContent>
        <mc:AlternateContent xmlns:mc="http://schemas.openxmlformats.org/markup-compatibility/2006">
          <mc:Choice Requires="x14">
            <control shapeId="42636" r:id="rId203" name="Check Box 652">
              <controlPr defaultSize="0" autoFill="0" autoLine="0" autoPict="0">
                <anchor moveWithCells="1">
                  <from>
                    <xdr:col>10</xdr:col>
                    <xdr:colOff>133350</xdr:colOff>
                    <xdr:row>279</xdr:row>
                    <xdr:rowOff>476250</xdr:rowOff>
                  </from>
                  <to>
                    <xdr:col>10</xdr:col>
                    <xdr:colOff>476250</xdr:colOff>
                    <xdr:row>279</xdr:row>
                    <xdr:rowOff>904875</xdr:rowOff>
                  </to>
                </anchor>
              </controlPr>
            </control>
          </mc:Choice>
        </mc:AlternateContent>
        <mc:AlternateContent xmlns:mc="http://schemas.openxmlformats.org/markup-compatibility/2006">
          <mc:Choice Requires="x14">
            <control shapeId="42637" r:id="rId204" name="Check Box 653">
              <controlPr defaultSize="0" autoFill="0" autoLine="0" autoPict="0">
                <anchor moveWithCells="1">
                  <from>
                    <xdr:col>11</xdr:col>
                    <xdr:colOff>142875</xdr:colOff>
                    <xdr:row>279</xdr:row>
                    <xdr:rowOff>476250</xdr:rowOff>
                  </from>
                  <to>
                    <xdr:col>11</xdr:col>
                    <xdr:colOff>485775</xdr:colOff>
                    <xdr:row>279</xdr:row>
                    <xdr:rowOff>904875</xdr:rowOff>
                  </to>
                </anchor>
              </controlPr>
            </control>
          </mc:Choice>
        </mc:AlternateContent>
        <mc:AlternateContent xmlns:mc="http://schemas.openxmlformats.org/markup-compatibility/2006">
          <mc:Choice Requires="x14">
            <control shapeId="42638" r:id="rId205" name="Check Box 654">
              <controlPr defaultSize="0" autoFill="0" autoLine="0" autoPict="0">
                <anchor moveWithCells="1">
                  <from>
                    <xdr:col>9</xdr:col>
                    <xdr:colOff>152400</xdr:colOff>
                    <xdr:row>283</xdr:row>
                    <xdr:rowOff>942975</xdr:rowOff>
                  </from>
                  <to>
                    <xdr:col>9</xdr:col>
                    <xdr:colOff>495300</xdr:colOff>
                    <xdr:row>283</xdr:row>
                    <xdr:rowOff>1295400</xdr:rowOff>
                  </to>
                </anchor>
              </controlPr>
            </control>
          </mc:Choice>
        </mc:AlternateContent>
        <mc:AlternateContent xmlns:mc="http://schemas.openxmlformats.org/markup-compatibility/2006">
          <mc:Choice Requires="x14">
            <control shapeId="42639" r:id="rId206" name="Check Box 655">
              <controlPr defaultSize="0" autoFill="0" autoLine="0" autoPict="0">
                <anchor moveWithCells="1">
                  <from>
                    <xdr:col>10</xdr:col>
                    <xdr:colOff>142875</xdr:colOff>
                    <xdr:row>283</xdr:row>
                    <xdr:rowOff>942975</xdr:rowOff>
                  </from>
                  <to>
                    <xdr:col>10</xdr:col>
                    <xdr:colOff>485775</xdr:colOff>
                    <xdr:row>283</xdr:row>
                    <xdr:rowOff>1295400</xdr:rowOff>
                  </to>
                </anchor>
              </controlPr>
            </control>
          </mc:Choice>
        </mc:AlternateContent>
        <mc:AlternateContent xmlns:mc="http://schemas.openxmlformats.org/markup-compatibility/2006">
          <mc:Choice Requires="x14">
            <control shapeId="42640" r:id="rId207" name="Check Box 656">
              <controlPr defaultSize="0" autoFill="0" autoLine="0" autoPict="0">
                <anchor moveWithCells="1">
                  <from>
                    <xdr:col>11</xdr:col>
                    <xdr:colOff>152400</xdr:colOff>
                    <xdr:row>283</xdr:row>
                    <xdr:rowOff>942975</xdr:rowOff>
                  </from>
                  <to>
                    <xdr:col>11</xdr:col>
                    <xdr:colOff>495300</xdr:colOff>
                    <xdr:row>283</xdr:row>
                    <xdr:rowOff>1295400</xdr:rowOff>
                  </to>
                </anchor>
              </controlPr>
            </control>
          </mc:Choice>
        </mc:AlternateContent>
        <mc:AlternateContent xmlns:mc="http://schemas.openxmlformats.org/markup-compatibility/2006">
          <mc:Choice Requires="x14">
            <control shapeId="42641" r:id="rId208" name="Check Box 657">
              <controlPr defaultSize="0" autoFill="0" autoLine="0" autoPict="0">
                <anchor moveWithCells="1">
                  <from>
                    <xdr:col>9</xdr:col>
                    <xdr:colOff>152400</xdr:colOff>
                    <xdr:row>285</xdr:row>
                    <xdr:rowOff>142875</xdr:rowOff>
                  </from>
                  <to>
                    <xdr:col>9</xdr:col>
                    <xdr:colOff>495300</xdr:colOff>
                    <xdr:row>285</xdr:row>
                    <xdr:rowOff>457200</xdr:rowOff>
                  </to>
                </anchor>
              </controlPr>
            </control>
          </mc:Choice>
        </mc:AlternateContent>
        <mc:AlternateContent xmlns:mc="http://schemas.openxmlformats.org/markup-compatibility/2006">
          <mc:Choice Requires="x14">
            <control shapeId="42642" r:id="rId209" name="Check Box 658">
              <controlPr defaultSize="0" autoFill="0" autoLine="0" autoPict="0">
                <anchor moveWithCells="1">
                  <from>
                    <xdr:col>10</xdr:col>
                    <xdr:colOff>142875</xdr:colOff>
                    <xdr:row>285</xdr:row>
                    <xdr:rowOff>142875</xdr:rowOff>
                  </from>
                  <to>
                    <xdr:col>10</xdr:col>
                    <xdr:colOff>485775</xdr:colOff>
                    <xdr:row>285</xdr:row>
                    <xdr:rowOff>457200</xdr:rowOff>
                  </to>
                </anchor>
              </controlPr>
            </control>
          </mc:Choice>
        </mc:AlternateContent>
        <mc:AlternateContent xmlns:mc="http://schemas.openxmlformats.org/markup-compatibility/2006">
          <mc:Choice Requires="x14">
            <control shapeId="42643" r:id="rId210" name="Check Box 659">
              <controlPr defaultSize="0" autoFill="0" autoLine="0" autoPict="0">
                <anchor moveWithCells="1">
                  <from>
                    <xdr:col>11</xdr:col>
                    <xdr:colOff>152400</xdr:colOff>
                    <xdr:row>285</xdr:row>
                    <xdr:rowOff>142875</xdr:rowOff>
                  </from>
                  <to>
                    <xdr:col>11</xdr:col>
                    <xdr:colOff>495300</xdr:colOff>
                    <xdr:row>285</xdr:row>
                    <xdr:rowOff>457200</xdr:rowOff>
                  </to>
                </anchor>
              </controlPr>
            </control>
          </mc:Choice>
        </mc:AlternateContent>
        <mc:AlternateContent xmlns:mc="http://schemas.openxmlformats.org/markup-compatibility/2006">
          <mc:Choice Requires="x14">
            <control shapeId="42644" r:id="rId211" name="Check Box 660">
              <controlPr defaultSize="0" autoFill="0" autoLine="0" autoPict="0">
                <anchor moveWithCells="1">
                  <from>
                    <xdr:col>9</xdr:col>
                    <xdr:colOff>152400</xdr:colOff>
                    <xdr:row>287</xdr:row>
                    <xdr:rowOff>485775</xdr:rowOff>
                  </from>
                  <to>
                    <xdr:col>9</xdr:col>
                    <xdr:colOff>495300</xdr:colOff>
                    <xdr:row>287</xdr:row>
                    <xdr:rowOff>847725</xdr:rowOff>
                  </to>
                </anchor>
              </controlPr>
            </control>
          </mc:Choice>
        </mc:AlternateContent>
        <mc:AlternateContent xmlns:mc="http://schemas.openxmlformats.org/markup-compatibility/2006">
          <mc:Choice Requires="x14">
            <control shapeId="42645" r:id="rId212" name="Check Box 661">
              <controlPr defaultSize="0" autoFill="0" autoLine="0" autoPict="0">
                <anchor moveWithCells="1">
                  <from>
                    <xdr:col>10</xdr:col>
                    <xdr:colOff>142875</xdr:colOff>
                    <xdr:row>287</xdr:row>
                    <xdr:rowOff>485775</xdr:rowOff>
                  </from>
                  <to>
                    <xdr:col>10</xdr:col>
                    <xdr:colOff>485775</xdr:colOff>
                    <xdr:row>287</xdr:row>
                    <xdr:rowOff>847725</xdr:rowOff>
                  </to>
                </anchor>
              </controlPr>
            </control>
          </mc:Choice>
        </mc:AlternateContent>
        <mc:AlternateContent xmlns:mc="http://schemas.openxmlformats.org/markup-compatibility/2006">
          <mc:Choice Requires="x14">
            <control shapeId="42646" r:id="rId213" name="Check Box 662">
              <controlPr defaultSize="0" autoFill="0" autoLine="0" autoPict="0">
                <anchor moveWithCells="1">
                  <from>
                    <xdr:col>11</xdr:col>
                    <xdr:colOff>152400</xdr:colOff>
                    <xdr:row>287</xdr:row>
                    <xdr:rowOff>466725</xdr:rowOff>
                  </from>
                  <to>
                    <xdr:col>11</xdr:col>
                    <xdr:colOff>495300</xdr:colOff>
                    <xdr:row>287</xdr:row>
                    <xdr:rowOff>838200</xdr:rowOff>
                  </to>
                </anchor>
              </controlPr>
            </control>
          </mc:Choice>
        </mc:AlternateContent>
        <mc:AlternateContent xmlns:mc="http://schemas.openxmlformats.org/markup-compatibility/2006">
          <mc:Choice Requires="x14">
            <control shapeId="42647" r:id="rId214" name="Check Box 663">
              <controlPr defaultSize="0" autoFill="0" autoLine="0" autoPict="0">
                <anchor moveWithCells="1">
                  <from>
                    <xdr:col>9</xdr:col>
                    <xdr:colOff>171450</xdr:colOff>
                    <xdr:row>293</xdr:row>
                    <xdr:rowOff>533400</xdr:rowOff>
                  </from>
                  <to>
                    <xdr:col>9</xdr:col>
                    <xdr:colOff>514350</xdr:colOff>
                    <xdr:row>293</xdr:row>
                    <xdr:rowOff>895350</xdr:rowOff>
                  </to>
                </anchor>
              </controlPr>
            </control>
          </mc:Choice>
        </mc:AlternateContent>
        <mc:AlternateContent xmlns:mc="http://schemas.openxmlformats.org/markup-compatibility/2006">
          <mc:Choice Requires="x14">
            <control shapeId="42648" r:id="rId215" name="Check Box 664">
              <controlPr defaultSize="0" autoFill="0" autoLine="0" autoPict="0">
                <anchor moveWithCells="1">
                  <from>
                    <xdr:col>10</xdr:col>
                    <xdr:colOff>161925</xdr:colOff>
                    <xdr:row>293</xdr:row>
                    <xdr:rowOff>533400</xdr:rowOff>
                  </from>
                  <to>
                    <xdr:col>10</xdr:col>
                    <xdr:colOff>504825</xdr:colOff>
                    <xdr:row>293</xdr:row>
                    <xdr:rowOff>895350</xdr:rowOff>
                  </to>
                </anchor>
              </controlPr>
            </control>
          </mc:Choice>
        </mc:AlternateContent>
        <mc:AlternateContent xmlns:mc="http://schemas.openxmlformats.org/markup-compatibility/2006">
          <mc:Choice Requires="x14">
            <control shapeId="42649" r:id="rId216" name="Check Box 665">
              <controlPr defaultSize="0" autoFill="0" autoLine="0" autoPict="0">
                <anchor moveWithCells="1">
                  <from>
                    <xdr:col>11</xdr:col>
                    <xdr:colOff>171450</xdr:colOff>
                    <xdr:row>293</xdr:row>
                    <xdr:rowOff>533400</xdr:rowOff>
                  </from>
                  <to>
                    <xdr:col>11</xdr:col>
                    <xdr:colOff>514350</xdr:colOff>
                    <xdr:row>293</xdr:row>
                    <xdr:rowOff>895350</xdr:rowOff>
                  </to>
                </anchor>
              </controlPr>
            </control>
          </mc:Choice>
        </mc:AlternateContent>
        <mc:AlternateContent xmlns:mc="http://schemas.openxmlformats.org/markup-compatibility/2006">
          <mc:Choice Requires="x14">
            <control shapeId="42650" r:id="rId217" name="Check Box 666">
              <controlPr defaultSize="0" autoFill="0" autoLine="0" autoPict="0">
                <anchor moveWithCells="1">
                  <from>
                    <xdr:col>9</xdr:col>
                    <xdr:colOff>171450</xdr:colOff>
                    <xdr:row>295</xdr:row>
                    <xdr:rowOff>542925</xdr:rowOff>
                  </from>
                  <to>
                    <xdr:col>9</xdr:col>
                    <xdr:colOff>514350</xdr:colOff>
                    <xdr:row>295</xdr:row>
                    <xdr:rowOff>857250</xdr:rowOff>
                  </to>
                </anchor>
              </controlPr>
            </control>
          </mc:Choice>
        </mc:AlternateContent>
        <mc:AlternateContent xmlns:mc="http://schemas.openxmlformats.org/markup-compatibility/2006">
          <mc:Choice Requires="x14">
            <control shapeId="42651" r:id="rId218" name="Check Box 667">
              <controlPr defaultSize="0" autoFill="0" autoLine="0" autoPict="0">
                <anchor moveWithCells="1">
                  <from>
                    <xdr:col>10</xdr:col>
                    <xdr:colOff>161925</xdr:colOff>
                    <xdr:row>295</xdr:row>
                    <xdr:rowOff>542925</xdr:rowOff>
                  </from>
                  <to>
                    <xdr:col>10</xdr:col>
                    <xdr:colOff>504825</xdr:colOff>
                    <xdr:row>295</xdr:row>
                    <xdr:rowOff>857250</xdr:rowOff>
                  </to>
                </anchor>
              </controlPr>
            </control>
          </mc:Choice>
        </mc:AlternateContent>
        <mc:AlternateContent xmlns:mc="http://schemas.openxmlformats.org/markup-compatibility/2006">
          <mc:Choice Requires="x14">
            <control shapeId="42652" r:id="rId219" name="Check Box 668">
              <controlPr defaultSize="0" autoFill="0" autoLine="0" autoPict="0">
                <anchor moveWithCells="1">
                  <from>
                    <xdr:col>11</xdr:col>
                    <xdr:colOff>171450</xdr:colOff>
                    <xdr:row>295</xdr:row>
                    <xdr:rowOff>542925</xdr:rowOff>
                  </from>
                  <to>
                    <xdr:col>11</xdr:col>
                    <xdr:colOff>514350</xdr:colOff>
                    <xdr:row>295</xdr:row>
                    <xdr:rowOff>857250</xdr:rowOff>
                  </to>
                </anchor>
              </controlPr>
            </control>
          </mc:Choice>
        </mc:AlternateContent>
        <mc:AlternateContent xmlns:mc="http://schemas.openxmlformats.org/markup-compatibility/2006">
          <mc:Choice Requires="x14">
            <control shapeId="42653" r:id="rId220" name="Check Box 669">
              <controlPr defaultSize="0" autoFill="0" autoLine="0" autoPict="0">
                <anchor moveWithCells="1">
                  <from>
                    <xdr:col>9</xdr:col>
                    <xdr:colOff>171450</xdr:colOff>
                    <xdr:row>296</xdr:row>
                    <xdr:rowOff>161925</xdr:rowOff>
                  </from>
                  <to>
                    <xdr:col>9</xdr:col>
                    <xdr:colOff>514350</xdr:colOff>
                    <xdr:row>297</xdr:row>
                    <xdr:rowOff>285750</xdr:rowOff>
                  </to>
                </anchor>
              </controlPr>
            </control>
          </mc:Choice>
        </mc:AlternateContent>
        <mc:AlternateContent xmlns:mc="http://schemas.openxmlformats.org/markup-compatibility/2006">
          <mc:Choice Requires="x14">
            <control shapeId="42654" r:id="rId221" name="Check Box 670">
              <controlPr defaultSize="0" autoFill="0" autoLine="0" autoPict="0">
                <anchor moveWithCells="1">
                  <from>
                    <xdr:col>10</xdr:col>
                    <xdr:colOff>161925</xdr:colOff>
                    <xdr:row>296</xdr:row>
                    <xdr:rowOff>161925</xdr:rowOff>
                  </from>
                  <to>
                    <xdr:col>10</xdr:col>
                    <xdr:colOff>504825</xdr:colOff>
                    <xdr:row>297</xdr:row>
                    <xdr:rowOff>285750</xdr:rowOff>
                  </to>
                </anchor>
              </controlPr>
            </control>
          </mc:Choice>
        </mc:AlternateContent>
        <mc:AlternateContent xmlns:mc="http://schemas.openxmlformats.org/markup-compatibility/2006">
          <mc:Choice Requires="x14">
            <control shapeId="42655" r:id="rId222" name="Check Box 671">
              <controlPr defaultSize="0" autoFill="0" autoLine="0" autoPict="0">
                <anchor moveWithCells="1">
                  <from>
                    <xdr:col>11</xdr:col>
                    <xdr:colOff>171450</xdr:colOff>
                    <xdr:row>296</xdr:row>
                    <xdr:rowOff>161925</xdr:rowOff>
                  </from>
                  <to>
                    <xdr:col>11</xdr:col>
                    <xdr:colOff>514350</xdr:colOff>
                    <xdr:row>297</xdr:row>
                    <xdr:rowOff>285750</xdr:rowOff>
                  </to>
                </anchor>
              </controlPr>
            </control>
          </mc:Choice>
        </mc:AlternateContent>
        <mc:AlternateContent xmlns:mc="http://schemas.openxmlformats.org/markup-compatibility/2006">
          <mc:Choice Requires="x14">
            <control shapeId="42656" r:id="rId223" name="Check Box 672">
              <controlPr defaultSize="0" autoFill="0" autoLine="0" autoPict="0">
                <anchor moveWithCells="1">
                  <from>
                    <xdr:col>9</xdr:col>
                    <xdr:colOff>190500</xdr:colOff>
                    <xdr:row>319</xdr:row>
                    <xdr:rowOff>447675</xdr:rowOff>
                  </from>
                  <to>
                    <xdr:col>9</xdr:col>
                    <xdr:colOff>542925</xdr:colOff>
                    <xdr:row>319</xdr:row>
                    <xdr:rowOff>800100</xdr:rowOff>
                  </to>
                </anchor>
              </controlPr>
            </control>
          </mc:Choice>
        </mc:AlternateContent>
        <mc:AlternateContent xmlns:mc="http://schemas.openxmlformats.org/markup-compatibility/2006">
          <mc:Choice Requires="x14">
            <control shapeId="42657" r:id="rId224" name="Check Box 673">
              <controlPr defaultSize="0" autoFill="0" autoLine="0" autoPict="0">
                <anchor moveWithCells="1">
                  <from>
                    <xdr:col>10</xdr:col>
                    <xdr:colOff>180975</xdr:colOff>
                    <xdr:row>319</xdr:row>
                    <xdr:rowOff>447675</xdr:rowOff>
                  </from>
                  <to>
                    <xdr:col>10</xdr:col>
                    <xdr:colOff>523875</xdr:colOff>
                    <xdr:row>319</xdr:row>
                    <xdr:rowOff>800100</xdr:rowOff>
                  </to>
                </anchor>
              </controlPr>
            </control>
          </mc:Choice>
        </mc:AlternateContent>
        <mc:AlternateContent xmlns:mc="http://schemas.openxmlformats.org/markup-compatibility/2006">
          <mc:Choice Requires="x14">
            <control shapeId="42658" r:id="rId225" name="Check Box 674">
              <controlPr defaultSize="0" autoFill="0" autoLine="0" autoPict="0">
                <anchor moveWithCells="1">
                  <from>
                    <xdr:col>11</xdr:col>
                    <xdr:colOff>180975</xdr:colOff>
                    <xdr:row>319</xdr:row>
                    <xdr:rowOff>457200</xdr:rowOff>
                  </from>
                  <to>
                    <xdr:col>11</xdr:col>
                    <xdr:colOff>523875</xdr:colOff>
                    <xdr:row>319</xdr:row>
                    <xdr:rowOff>800100</xdr:rowOff>
                  </to>
                </anchor>
              </controlPr>
            </control>
          </mc:Choice>
        </mc:AlternateContent>
        <mc:AlternateContent xmlns:mc="http://schemas.openxmlformats.org/markup-compatibility/2006">
          <mc:Choice Requires="x14">
            <control shapeId="42659" r:id="rId226" name="Check Box 675">
              <controlPr defaultSize="0" autoFill="0" autoLine="0" autoPict="0">
                <anchor moveWithCells="1">
                  <from>
                    <xdr:col>9</xdr:col>
                    <xdr:colOff>171450</xdr:colOff>
                    <xdr:row>320</xdr:row>
                    <xdr:rowOff>114300</xdr:rowOff>
                  </from>
                  <to>
                    <xdr:col>9</xdr:col>
                    <xdr:colOff>514350</xdr:colOff>
                    <xdr:row>321</xdr:row>
                    <xdr:rowOff>285750</xdr:rowOff>
                  </to>
                </anchor>
              </controlPr>
            </control>
          </mc:Choice>
        </mc:AlternateContent>
        <mc:AlternateContent xmlns:mc="http://schemas.openxmlformats.org/markup-compatibility/2006">
          <mc:Choice Requires="x14">
            <control shapeId="42660" r:id="rId227" name="Check Box 676">
              <controlPr defaultSize="0" autoFill="0" autoLine="0" autoPict="0">
                <anchor moveWithCells="1">
                  <from>
                    <xdr:col>10</xdr:col>
                    <xdr:colOff>161925</xdr:colOff>
                    <xdr:row>320</xdr:row>
                    <xdr:rowOff>114300</xdr:rowOff>
                  </from>
                  <to>
                    <xdr:col>10</xdr:col>
                    <xdr:colOff>504825</xdr:colOff>
                    <xdr:row>321</xdr:row>
                    <xdr:rowOff>285750</xdr:rowOff>
                  </to>
                </anchor>
              </controlPr>
            </control>
          </mc:Choice>
        </mc:AlternateContent>
        <mc:AlternateContent xmlns:mc="http://schemas.openxmlformats.org/markup-compatibility/2006">
          <mc:Choice Requires="x14">
            <control shapeId="42661" r:id="rId228" name="Check Box 677">
              <controlPr defaultSize="0" autoFill="0" autoLine="0" autoPict="0">
                <anchor moveWithCells="1">
                  <from>
                    <xdr:col>11</xdr:col>
                    <xdr:colOff>171450</xdr:colOff>
                    <xdr:row>320</xdr:row>
                    <xdr:rowOff>114300</xdr:rowOff>
                  </from>
                  <to>
                    <xdr:col>11</xdr:col>
                    <xdr:colOff>514350</xdr:colOff>
                    <xdr:row>321</xdr:row>
                    <xdr:rowOff>285750</xdr:rowOff>
                  </to>
                </anchor>
              </controlPr>
            </control>
          </mc:Choice>
        </mc:AlternateContent>
        <mc:AlternateContent xmlns:mc="http://schemas.openxmlformats.org/markup-compatibility/2006">
          <mc:Choice Requires="x14">
            <control shapeId="42662" r:id="rId229" name="Check Box 678">
              <controlPr defaultSize="0" autoFill="0" autoLine="0" autoPict="0">
                <anchor moveWithCells="1">
                  <from>
                    <xdr:col>9</xdr:col>
                    <xdr:colOff>171450</xdr:colOff>
                    <xdr:row>306</xdr:row>
                    <xdr:rowOff>438150</xdr:rowOff>
                  </from>
                  <to>
                    <xdr:col>9</xdr:col>
                    <xdr:colOff>514350</xdr:colOff>
                    <xdr:row>306</xdr:row>
                    <xdr:rowOff>781050</xdr:rowOff>
                  </to>
                </anchor>
              </controlPr>
            </control>
          </mc:Choice>
        </mc:AlternateContent>
        <mc:AlternateContent xmlns:mc="http://schemas.openxmlformats.org/markup-compatibility/2006">
          <mc:Choice Requires="x14">
            <control shapeId="42663" r:id="rId230" name="Check Box 679">
              <controlPr defaultSize="0" autoFill="0" autoLine="0" autoPict="0">
                <anchor moveWithCells="1">
                  <from>
                    <xdr:col>10</xdr:col>
                    <xdr:colOff>161925</xdr:colOff>
                    <xdr:row>306</xdr:row>
                    <xdr:rowOff>438150</xdr:rowOff>
                  </from>
                  <to>
                    <xdr:col>10</xdr:col>
                    <xdr:colOff>504825</xdr:colOff>
                    <xdr:row>306</xdr:row>
                    <xdr:rowOff>781050</xdr:rowOff>
                  </to>
                </anchor>
              </controlPr>
            </control>
          </mc:Choice>
        </mc:AlternateContent>
        <mc:AlternateContent xmlns:mc="http://schemas.openxmlformats.org/markup-compatibility/2006">
          <mc:Choice Requires="x14">
            <control shapeId="42664" r:id="rId231" name="Check Box 680">
              <controlPr defaultSize="0" autoFill="0" autoLine="0" autoPict="0">
                <anchor moveWithCells="1">
                  <from>
                    <xdr:col>11</xdr:col>
                    <xdr:colOff>171450</xdr:colOff>
                    <xdr:row>306</xdr:row>
                    <xdr:rowOff>438150</xdr:rowOff>
                  </from>
                  <to>
                    <xdr:col>11</xdr:col>
                    <xdr:colOff>514350</xdr:colOff>
                    <xdr:row>306</xdr:row>
                    <xdr:rowOff>781050</xdr:rowOff>
                  </to>
                </anchor>
              </controlPr>
            </control>
          </mc:Choice>
        </mc:AlternateContent>
        <mc:AlternateContent xmlns:mc="http://schemas.openxmlformats.org/markup-compatibility/2006">
          <mc:Choice Requires="x14">
            <control shapeId="42665" r:id="rId232" name="Check Box 681">
              <controlPr defaultSize="0" autoFill="0" autoLine="0" autoPict="0">
                <anchor moveWithCells="1">
                  <from>
                    <xdr:col>9</xdr:col>
                    <xdr:colOff>171450</xdr:colOff>
                    <xdr:row>313</xdr:row>
                    <xdr:rowOff>447675</xdr:rowOff>
                  </from>
                  <to>
                    <xdr:col>9</xdr:col>
                    <xdr:colOff>514350</xdr:colOff>
                    <xdr:row>313</xdr:row>
                    <xdr:rowOff>800100</xdr:rowOff>
                  </to>
                </anchor>
              </controlPr>
            </control>
          </mc:Choice>
        </mc:AlternateContent>
        <mc:AlternateContent xmlns:mc="http://schemas.openxmlformats.org/markup-compatibility/2006">
          <mc:Choice Requires="x14">
            <control shapeId="42666" r:id="rId233" name="Check Box 682">
              <controlPr defaultSize="0" autoFill="0" autoLine="0" autoPict="0">
                <anchor moveWithCells="1">
                  <from>
                    <xdr:col>10</xdr:col>
                    <xdr:colOff>161925</xdr:colOff>
                    <xdr:row>313</xdr:row>
                    <xdr:rowOff>447675</xdr:rowOff>
                  </from>
                  <to>
                    <xdr:col>10</xdr:col>
                    <xdr:colOff>504825</xdr:colOff>
                    <xdr:row>313</xdr:row>
                    <xdr:rowOff>800100</xdr:rowOff>
                  </to>
                </anchor>
              </controlPr>
            </control>
          </mc:Choice>
        </mc:AlternateContent>
        <mc:AlternateContent xmlns:mc="http://schemas.openxmlformats.org/markup-compatibility/2006">
          <mc:Choice Requires="x14">
            <control shapeId="42667" r:id="rId234" name="Check Box 683">
              <controlPr defaultSize="0" autoFill="0" autoLine="0" autoPict="0">
                <anchor moveWithCells="1">
                  <from>
                    <xdr:col>11</xdr:col>
                    <xdr:colOff>161925</xdr:colOff>
                    <xdr:row>313</xdr:row>
                    <xdr:rowOff>457200</xdr:rowOff>
                  </from>
                  <to>
                    <xdr:col>11</xdr:col>
                    <xdr:colOff>504825</xdr:colOff>
                    <xdr:row>313</xdr:row>
                    <xdr:rowOff>800100</xdr:rowOff>
                  </to>
                </anchor>
              </controlPr>
            </control>
          </mc:Choice>
        </mc:AlternateContent>
        <mc:AlternateContent xmlns:mc="http://schemas.openxmlformats.org/markup-compatibility/2006">
          <mc:Choice Requires="x14">
            <control shapeId="42668" r:id="rId235" name="Check Box 684">
              <controlPr defaultSize="0" autoFill="0" autoLine="0" autoPict="0">
                <anchor moveWithCells="1">
                  <from>
                    <xdr:col>9</xdr:col>
                    <xdr:colOff>180975</xdr:colOff>
                    <xdr:row>327</xdr:row>
                    <xdr:rowOff>504825</xdr:rowOff>
                  </from>
                  <to>
                    <xdr:col>9</xdr:col>
                    <xdr:colOff>523875</xdr:colOff>
                    <xdr:row>327</xdr:row>
                    <xdr:rowOff>866775</xdr:rowOff>
                  </to>
                </anchor>
              </controlPr>
            </control>
          </mc:Choice>
        </mc:AlternateContent>
        <mc:AlternateContent xmlns:mc="http://schemas.openxmlformats.org/markup-compatibility/2006">
          <mc:Choice Requires="x14">
            <control shapeId="42669" r:id="rId236" name="Check Box 685">
              <controlPr defaultSize="0" autoFill="0" autoLine="0" autoPict="0">
                <anchor moveWithCells="1">
                  <from>
                    <xdr:col>10</xdr:col>
                    <xdr:colOff>171450</xdr:colOff>
                    <xdr:row>327</xdr:row>
                    <xdr:rowOff>504825</xdr:rowOff>
                  </from>
                  <to>
                    <xdr:col>10</xdr:col>
                    <xdr:colOff>514350</xdr:colOff>
                    <xdr:row>327</xdr:row>
                    <xdr:rowOff>866775</xdr:rowOff>
                  </to>
                </anchor>
              </controlPr>
            </control>
          </mc:Choice>
        </mc:AlternateContent>
        <mc:AlternateContent xmlns:mc="http://schemas.openxmlformats.org/markup-compatibility/2006">
          <mc:Choice Requires="x14">
            <control shapeId="42670" r:id="rId237" name="Check Box 686">
              <controlPr defaultSize="0" autoFill="0" autoLine="0" autoPict="0">
                <anchor moveWithCells="1">
                  <from>
                    <xdr:col>11</xdr:col>
                    <xdr:colOff>180975</xdr:colOff>
                    <xdr:row>327</xdr:row>
                    <xdr:rowOff>504825</xdr:rowOff>
                  </from>
                  <to>
                    <xdr:col>11</xdr:col>
                    <xdr:colOff>523875</xdr:colOff>
                    <xdr:row>327</xdr:row>
                    <xdr:rowOff>866775</xdr:rowOff>
                  </to>
                </anchor>
              </controlPr>
            </control>
          </mc:Choice>
        </mc:AlternateContent>
        <mc:AlternateContent xmlns:mc="http://schemas.openxmlformats.org/markup-compatibility/2006">
          <mc:Choice Requires="x14">
            <control shapeId="42671" r:id="rId238" name="Check Box 687">
              <controlPr defaultSize="0" autoFill="0" autoLine="0" autoPict="0">
                <anchor moveWithCells="1">
                  <from>
                    <xdr:col>9</xdr:col>
                    <xdr:colOff>171450</xdr:colOff>
                    <xdr:row>333</xdr:row>
                    <xdr:rowOff>857250</xdr:rowOff>
                  </from>
                  <to>
                    <xdr:col>9</xdr:col>
                    <xdr:colOff>514350</xdr:colOff>
                    <xdr:row>333</xdr:row>
                    <xdr:rowOff>1219200</xdr:rowOff>
                  </to>
                </anchor>
              </controlPr>
            </control>
          </mc:Choice>
        </mc:AlternateContent>
        <mc:AlternateContent xmlns:mc="http://schemas.openxmlformats.org/markup-compatibility/2006">
          <mc:Choice Requires="x14">
            <control shapeId="42672" r:id="rId239" name="Check Box 688">
              <controlPr defaultSize="0" autoFill="0" autoLine="0" autoPict="0">
                <anchor moveWithCells="1">
                  <from>
                    <xdr:col>10</xdr:col>
                    <xdr:colOff>161925</xdr:colOff>
                    <xdr:row>333</xdr:row>
                    <xdr:rowOff>857250</xdr:rowOff>
                  </from>
                  <to>
                    <xdr:col>10</xdr:col>
                    <xdr:colOff>504825</xdr:colOff>
                    <xdr:row>333</xdr:row>
                    <xdr:rowOff>1219200</xdr:rowOff>
                  </to>
                </anchor>
              </controlPr>
            </control>
          </mc:Choice>
        </mc:AlternateContent>
        <mc:AlternateContent xmlns:mc="http://schemas.openxmlformats.org/markup-compatibility/2006">
          <mc:Choice Requires="x14">
            <control shapeId="42673" r:id="rId240" name="Check Box 689">
              <controlPr defaultSize="0" autoFill="0" autoLine="0" autoPict="0">
                <anchor moveWithCells="1">
                  <from>
                    <xdr:col>11</xdr:col>
                    <xdr:colOff>171450</xdr:colOff>
                    <xdr:row>333</xdr:row>
                    <xdr:rowOff>857250</xdr:rowOff>
                  </from>
                  <to>
                    <xdr:col>11</xdr:col>
                    <xdr:colOff>514350</xdr:colOff>
                    <xdr:row>333</xdr:row>
                    <xdr:rowOff>1219200</xdr:rowOff>
                  </to>
                </anchor>
              </controlPr>
            </control>
          </mc:Choice>
        </mc:AlternateContent>
        <mc:AlternateContent xmlns:mc="http://schemas.openxmlformats.org/markup-compatibility/2006">
          <mc:Choice Requires="x14">
            <control shapeId="42681" r:id="rId241" name="Check Box 697">
              <controlPr defaultSize="0" autoFill="0" autoLine="0" autoPict="0">
                <anchor moveWithCells="1">
                  <from>
                    <xdr:col>8</xdr:col>
                    <xdr:colOff>180975</xdr:colOff>
                    <xdr:row>65</xdr:row>
                    <xdr:rowOff>76200</xdr:rowOff>
                  </from>
                  <to>
                    <xdr:col>8</xdr:col>
                    <xdr:colOff>533400</xdr:colOff>
                    <xdr:row>65</xdr:row>
                    <xdr:rowOff>619125</xdr:rowOff>
                  </to>
                </anchor>
              </controlPr>
            </control>
          </mc:Choice>
        </mc:AlternateContent>
        <mc:AlternateContent xmlns:mc="http://schemas.openxmlformats.org/markup-compatibility/2006">
          <mc:Choice Requires="x14">
            <control shapeId="42682" r:id="rId242" name="Check Box 698">
              <controlPr defaultSize="0" autoFill="0" autoLine="0" autoPict="0">
                <anchor moveWithCells="1">
                  <from>
                    <xdr:col>8</xdr:col>
                    <xdr:colOff>171450</xdr:colOff>
                    <xdr:row>59</xdr:row>
                    <xdr:rowOff>76200</xdr:rowOff>
                  </from>
                  <to>
                    <xdr:col>8</xdr:col>
                    <xdr:colOff>523875</xdr:colOff>
                    <xdr:row>59</xdr:row>
                    <xdr:rowOff>676275</xdr:rowOff>
                  </to>
                </anchor>
              </controlPr>
            </control>
          </mc:Choice>
        </mc:AlternateContent>
        <mc:AlternateContent xmlns:mc="http://schemas.openxmlformats.org/markup-compatibility/2006">
          <mc:Choice Requires="x14">
            <control shapeId="42683" r:id="rId243" name="Check Box 699">
              <controlPr defaultSize="0" autoFill="0" autoLine="0" autoPict="0">
                <anchor moveWithCells="1">
                  <from>
                    <xdr:col>8</xdr:col>
                    <xdr:colOff>180975</xdr:colOff>
                    <xdr:row>60</xdr:row>
                    <xdr:rowOff>85725</xdr:rowOff>
                  </from>
                  <to>
                    <xdr:col>8</xdr:col>
                    <xdr:colOff>533400</xdr:colOff>
                    <xdr:row>60</xdr:row>
                    <xdr:rowOff>676275</xdr:rowOff>
                  </to>
                </anchor>
              </controlPr>
            </control>
          </mc:Choice>
        </mc:AlternateContent>
        <mc:AlternateContent xmlns:mc="http://schemas.openxmlformats.org/markup-compatibility/2006">
          <mc:Choice Requires="x14">
            <control shapeId="42684" r:id="rId244" name="Check Box 700">
              <controlPr defaultSize="0" autoFill="0" autoLine="0" autoPict="0">
                <anchor moveWithCells="1">
                  <from>
                    <xdr:col>8</xdr:col>
                    <xdr:colOff>180975</xdr:colOff>
                    <xdr:row>61</xdr:row>
                    <xdr:rowOff>85725</xdr:rowOff>
                  </from>
                  <to>
                    <xdr:col>8</xdr:col>
                    <xdr:colOff>533400</xdr:colOff>
                    <xdr:row>61</xdr:row>
                    <xdr:rowOff>676275</xdr:rowOff>
                  </to>
                </anchor>
              </controlPr>
            </control>
          </mc:Choice>
        </mc:AlternateContent>
        <mc:AlternateContent xmlns:mc="http://schemas.openxmlformats.org/markup-compatibility/2006">
          <mc:Choice Requires="x14">
            <control shapeId="42685" r:id="rId245" name="Check Box 701">
              <controlPr defaultSize="0" autoFill="0" autoLine="0" autoPict="0">
                <anchor moveWithCells="1">
                  <from>
                    <xdr:col>8</xdr:col>
                    <xdr:colOff>180975</xdr:colOff>
                    <xdr:row>62</xdr:row>
                    <xdr:rowOff>152400</xdr:rowOff>
                  </from>
                  <to>
                    <xdr:col>8</xdr:col>
                    <xdr:colOff>533400</xdr:colOff>
                    <xdr:row>62</xdr:row>
                    <xdr:rowOff>581025</xdr:rowOff>
                  </to>
                </anchor>
              </controlPr>
            </control>
          </mc:Choice>
        </mc:AlternateContent>
        <mc:AlternateContent xmlns:mc="http://schemas.openxmlformats.org/markup-compatibility/2006">
          <mc:Choice Requires="x14">
            <control shapeId="42686" r:id="rId246" name="Check Box 702">
              <controlPr defaultSize="0" autoFill="0" autoLine="0" autoPict="0">
                <anchor moveWithCells="1">
                  <from>
                    <xdr:col>8</xdr:col>
                    <xdr:colOff>180975</xdr:colOff>
                    <xdr:row>63</xdr:row>
                    <xdr:rowOff>152400</xdr:rowOff>
                  </from>
                  <to>
                    <xdr:col>8</xdr:col>
                    <xdr:colOff>533400</xdr:colOff>
                    <xdr:row>63</xdr:row>
                    <xdr:rowOff>581025</xdr:rowOff>
                  </to>
                </anchor>
              </controlPr>
            </control>
          </mc:Choice>
        </mc:AlternateContent>
        <mc:AlternateContent xmlns:mc="http://schemas.openxmlformats.org/markup-compatibility/2006">
          <mc:Choice Requires="x14">
            <control shapeId="42687" r:id="rId247" name="Check Box 703">
              <controlPr defaultSize="0" autoFill="0" autoLine="0" autoPict="0">
                <anchor moveWithCells="1">
                  <from>
                    <xdr:col>8</xdr:col>
                    <xdr:colOff>180975</xdr:colOff>
                    <xdr:row>66</xdr:row>
                    <xdr:rowOff>152400</xdr:rowOff>
                  </from>
                  <to>
                    <xdr:col>8</xdr:col>
                    <xdr:colOff>533400</xdr:colOff>
                    <xdr:row>66</xdr:row>
                    <xdr:rowOff>581025</xdr:rowOff>
                  </to>
                </anchor>
              </controlPr>
            </control>
          </mc:Choice>
        </mc:AlternateContent>
        <mc:AlternateContent xmlns:mc="http://schemas.openxmlformats.org/markup-compatibility/2006">
          <mc:Choice Requires="x14">
            <control shapeId="42688" r:id="rId248" name="Check Box 704">
              <controlPr defaultSize="0" autoFill="0" autoLine="0" autoPict="0">
                <anchor moveWithCells="1">
                  <from>
                    <xdr:col>8</xdr:col>
                    <xdr:colOff>171450</xdr:colOff>
                    <xdr:row>67</xdr:row>
                    <xdr:rowOff>123825</xdr:rowOff>
                  </from>
                  <to>
                    <xdr:col>8</xdr:col>
                    <xdr:colOff>523875</xdr:colOff>
                    <xdr:row>67</xdr:row>
                    <xdr:rowOff>857250</xdr:rowOff>
                  </to>
                </anchor>
              </controlPr>
            </control>
          </mc:Choice>
        </mc:AlternateContent>
        <mc:AlternateContent xmlns:mc="http://schemas.openxmlformats.org/markup-compatibility/2006">
          <mc:Choice Requires="x14">
            <control shapeId="42696" r:id="rId249" name="Check Box 712">
              <controlPr defaultSize="0" autoFill="0" autoLine="0" autoPict="0">
                <anchor moveWithCells="1">
                  <from>
                    <xdr:col>8</xdr:col>
                    <xdr:colOff>161925</xdr:colOff>
                    <xdr:row>72</xdr:row>
                    <xdr:rowOff>152400</xdr:rowOff>
                  </from>
                  <to>
                    <xdr:col>8</xdr:col>
                    <xdr:colOff>514350</xdr:colOff>
                    <xdr:row>72</xdr:row>
                    <xdr:rowOff>495300</xdr:rowOff>
                  </to>
                </anchor>
              </controlPr>
            </control>
          </mc:Choice>
        </mc:AlternateContent>
        <mc:AlternateContent xmlns:mc="http://schemas.openxmlformats.org/markup-compatibility/2006">
          <mc:Choice Requires="x14">
            <control shapeId="42697" r:id="rId250" name="Check Box 713">
              <controlPr defaultSize="0" autoFill="0" autoLine="0" autoPict="0">
                <anchor moveWithCells="1">
                  <from>
                    <xdr:col>8</xdr:col>
                    <xdr:colOff>152400</xdr:colOff>
                    <xdr:row>73</xdr:row>
                    <xdr:rowOff>114300</xdr:rowOff>
                  </from>
                  <to>
                    <xdr:col>8</xdr:col>
                    <xdr:colOff>504825</xdr:colOff>
                    <xdr:row>73</xdr:row>
                    <xdr:rowOff>581025</xdr:rowOff>
                  </to>
                </anchor>
              </controlPr>
            </control>
          </mc:Choice>
        </mc:AlternateContent>
        <mc:AlternateContent xmlns:mc="http://schemas.openxmlformats.org/markup-compatibility/2006">
          <mc:Choice Requires="x14">
            <control shapeId="42699" r:id="rId251" name="Check Box 715">
              <controlPr defaultSize="0" autoFill="0" autoLine="0" autoPict="0">
                <anchor moveWithCells="1">
                  <from>
                    <xdr:col>8</xdr:col>
                    <xdr:colOff>161925</xdr:colOff>
                    <xdr:row>74</xdr:row>
                    <xdr:rowOff>152400</xdr:rowOff>
                  </from>
                  <to>
                    <xdr:col>8</xdr:col>
                    <xdr:colOff>514350</xdr:colOff>
                    <xdr:row>74</xdr:row>
                    <xdr:rowOff>504825</xdr:rowOff>
                  </to>
                </anchor>
              </controlPr>
            </control>
          </mc:Choice>
        </mc:AlternateContent>
        <mc:AlternateContent xmlns:mc="http://schemas.openxmlformats.org/markup-compatibility/2006">
          <mc:Choice Requires="x14">
            <control shapeId="42700" r:id="rId252" name="Check Box 716">
              <controlPr defaultSize="0" autoFill="0" autoLine="0" autoPict="0">
                <anchor moveWithCells="1">
                  <from>
                    <xdr:col>8</xdr:col>
                    <xdr:colOff>152400</xdr:colOff>
                    <xdr:row>75</xdr:row>
                    <xdr:rowOff>123825</xdr:rowOff>
                  </from>
                  <to>
                    <xdr:col>8</xdr:col>
                    <xdr:colOff>504825</xdr:colOff>
                    <xdr:row>75</xdr:row>
                    <xdr:rowOff>552450</xdr:rowOff>
                  </to>
                </anchor>
              </controlPr>
            </control>
          </mc:Choice>
        </mc:AlternateContent>
        <mc:AlternateContent xmlns:mc="http://schemas.openxmlformats.org/markup-compatibility/2006">
          <mc:Choice Requires="x14">
            <control shapeId="42701" r:id="rId253" name="Check Box 717">
              <controlPr defaultSize="0" autoFill="0" autoLine="0" autoPict="0">
                <anchor moveWithCells="1">
                  <from>
                    <xdr:col>8</xdr:col>
                    <xdr:colOff>152400</xdr:colOff>
                    <xdr:row>76</xdr:row>
                    <xdr:rowOff>123825</xdr:rowOff>
                  </from>
                  <to>
                    <xdr:col>8</xdr:col>
                    <xdr:colOff>504825</xdr:colOff>
                    <xdr:row>76</xdr:row>
                    <xdr:rowOff>552450</xdr:rowOff>
                  </to>
                </anchor>
              </controlPr>
            </control>
          </mc:Choice>
        </mc:AlternateContent>
        <mc:AlternateContent xmlns:mc="http://schemas.openxmlformats.org/markup-compatibility/2006">
          <mc:Choice Requires="x14">
            <control shapeId="42702" r:id="rId254" name="Check Box 718">
              <controlPr defaultSize="0" autoFill="0" autoLine="0" autoPict="0">
                <anchor moveWithCells="1">
                  <from>
                    <xdr:col>8</xdr:col>
                    <xdr:colOff>152400</xdr:colOff>
                    <xdr:row>77</xdr:row>
                    <xdr:rowOff>123825</xdr:rowOff>
                  </from>
                  <to>
                    <xdr:col>8</xdr:col>
                    <xdr:colOff>504825</xdr:colOff>
                    <xdr:row>77</xdr:row>
                    <xdr:rowOff>552450</xdr:rowOff>
                  </to>
                </anchor>
              </controlPr>
            </control>
          </mc:Choice>
        </mc:AlternateContent>
        <mc:AlternateContent xmlns:mc="http://schemas.openxmlformats.org/markup-compatibility/2006">
          <mc:Choice Requires="x14">
            <control shapeId="42703" r:id="rId255" name="Check Box 719">
              <controlPr defaultSize="0" autoFill="0" autoLine="0" autoPict="0">
                <anchor moveWithCells="1">
                  <from>
                    <xdr:col>8</xdr:col>
                    <xdr:colOff>152400</xdr:colOff>
                    <xdr:row>78</xdr:row>
                    <xdr:rowOff>123825</xdr:rowOff>
                  </from>
                  <to>
                    <xdr:col>8</xdr:col>
                    <xdr:colOff>504825</xdr:colOff>
                    <xdr:row>78</xdr:row>
                    <xdr:rowOff>552450</xdr:rowOff>
                  </to>
                </anchor>
              </controlPr>
            </control>
          </mc:Choice>
        </mc:AlternateContent>
        <mc:AlternateContent xmlns:mc="http://schemas.openxmlformats.org/markup-compatibility/2006">
          <mc:Choice Requires="x14">
            <control shapeId="42704" r:id="rId256" name="Check Box 720">
              <controlPr defaultSize="0" autoFill="0" autoLine="0" autoPict="0">
                <anchor moveWithCells="1">
                  <from>
                    <xdr:col>8</xdr:col>
                    <xdr:colOff>152400</xdr:colOff>
                    <xdr:row>79</xdr:row>
                    <xdr:rowOff>123825</xdr:rowOff>
                  </from>
                  <to>
                    <xdr:col>8</xdr:col>
                    <xdr:colOff>504825</xdr:colOff>
                    <xdr:row>79</xdr:row>
                    <xdr:rowOff>552450</xdr:rowOff>
                  </to>
                </anchor>
              </controlPr>
            </control>
          </mc:Choice>
        </mc:AlternateContent>
        <mc:AlternateContent xmlns:mc="http://schemas.openxmlformats.org/markup-compatibility/2006">
          <mc:Choice Requires="x14">
            <control shapeId="42705" r:id="rId257" name="Check Box 721">
              <controlPr defaultSize="0" autoFill="0" autoLine="0" autoPict="0">
                <anchor moveWithCells="1">
                  <from>
                    <xdr:col>8</xdr:col>
                    <xdr:colOff>152400</xdr:colOff>
                    <xdr:row>80</xdr:row>
                    <xdr:rowOff>123825</xdr:rowOff>
                  </from>
                  <to>
                    <xdr:col>8</xdr:col>
                    <xdr:colOff>504825</xdr:colOff>
                    <xdr:row>80</xdr:row>
                    <xdr:rowOff>552450</xdr:rowOff>
                  </to>
                </anchor>
              </controlPr>
            </control>
          </mc:Choice>
        </mc:AlternateContent>
        <mc:AlternateContent xmlns:mc="http://schemas.openxmlformats.org/markup-compatibility/2006">
          <mc:Choice Requires="x14">
            <control shapeId="42706" r:id="rId258" name="Check Box 722">
              <controlPr defaultSize="0" autoFill="0" autoLine="0" autoPict="0">
                <anchor moveWithCells="1">
                  <from>
                    <xdr:col>8</xdr:col>
                    <xdr:colOff>152400</xdr:colOff>
                    <xdr:row>81</xdr:row>
                    <xdr:rowOff>123825</xdr:rowOff>
                  </from>
                  <to>
                    <xdr:col>8</xdr:col>
                    <xdr:colOff>504825</xdr:colOff>
                    <xdr:row>81</xdr:row>
                    <xdr:rowOff>552450</xdr:rowOff>
                  </to>
                </anchor>
              </controlPr>
            </control>
          </mc:Choice>
        </mc:AlternateContent>
        <mc:AlternateContent xmlns:mc="http://schemas.openxmlformats.org/markup-compatibility/2006">
          <mc:Choice Requires="x14">
            <control shapeId="42707" r:id="rId259" name="Check Box 723">
              <controlPr defaultSize="0" autoFill="0" autoLine="0" autoPict="0">
                <anchor moveWithCells="1">
                  <from>
                    <xdr:col>8</xdr:col>
                    <xdr:colOff>152400</xdr:colOff>
                    <xdr:row>82</xdr:row>
                    <xdr:rowOff>123825</xdr:rowOff>
                  </from>
                  <to>
                    <xdr:col>8</xdr:col>
                    <xdr:colOff>504825</xdr:colOff>
                    <xdr:row>82</xdr:row>
                    <xdr:rowOff>552450</xdr:rowOff>
                  </to>
                </anchor>
              </controlPr>
            </control>
          </mc:Choice>
        </mc:AlternateContent>
        <mc:AlternateContent xmlns:mc="http://schemas.openxmlformats.org/markup-compatibility/2006">
          <mc:Choice Requires="x14">
            <control shapeId="42708" r:id="rId260" name="Check Box 724">
              <controlPr defaultSize="0" autoFill="0" autoLine="0" autoPict="0">
                <anchor moveWithCells="1">
                  <from>
                    <xdr:col>8</xdr:col>
                    <xdr:colOff>152400</xdr:colOff>
                    <xdr:row>83</xdr:row>
                    <xdr:rowOff>123825</xdr:rowOff>
                  </from>
                  <to>
                    <xdr:col>8</xdr:col>
                    <xdr:colOff>504825</xdr:colOff>
                    <xdr:row>83</xdr:row>
                    <xdr:rowOff>552450</xdr:rowOff>
                  </to>
                </anchor>
              </controlPr>
            </control>
          </mc:Choice>
        </mc:AlternateContent>
        <mc:AlternateContent xmlns:mc="http://schemas.openxmlformats.org/markup-compatibility/2006">
          <mc:Choice Requires="x14">
            <control shapeId="42709" r:id="rId261" name="Check Box 725">
              <controlPr defaultSize="0" autoFill="0" autoLine="0" autoPict="0">
                <anchor moveWithCells="1">
                  <from>
                    <xdr:col>8</xdr:col>
                    <xdr:colOff>152400</xdr:colOff>
                    <xdr:row>90</xdr:row>
                    <xdr:rowOff>85725</xdr:rowOff>
                  </from>
                  <to>
                    <xdr:col>8</xdr:col>
                    <xdr:colOff>504825</xdr:colOff>
                    <xdr:row>90</xdr:row>
                    <xdr:rowOff>571500</xdr:rowOff>
                  </to>
                </anchor>
              </controlPr>
            </control>
          </mc:Choice>
        </mc:AlternateContent>
        <mc:AlternateContent xmlns:mc="http://schemas.openxmlformats.org/markup-compatibility/2006">
          <mc:Choice Requires="x14">
            <control shapeId="42710" r:id="rId262" name="Check Box 726">
              <controlPr defaultSize="0" autoFill="0" autoLine="0" autoPict="0">
                <anchor moveWithCells="1">
                  <from>
                    <xdr:col>8</xdr:col>
                    <xdr:colOff>180975</xdr:colOff>
                    <xdr:row>91</xdr:row>
                    <xdr:rowOff>38100</xdr:rowOff>
                  </from>
                  <to>
                    <xdr:col>8</xdr:col>
                    <xdr:colOff>533400</xdr:colOff>
                    <xdr:row>92</xdr:row>
                    <xdr:rowOff>628650</xdr:rowOff>
                  </to>
                </anchor>
              </controlPr>
            </control>
          </mc:Choice>
        </mc:AlternateContent>
        <mc:AlternateContent xmlns:mc="http://schemas.openxmlformats.org/markup-compatibility/2006">
          <mc:Choice Requires="x14">
            <control shapeId="42711" r:id="rId263" name="Check Box 727">
              <controlPr defaultSize="0" autoFill="0" autoLine="0" autoPict="0">
                <anchor moveWithCells="1">
                  <from>
                    <xdr:col>8</xdr:col>
                    <xdr:colOff>161925</xdr:colOff>
                    <xdr:row>93</xdr:row>
                    <xdr:rowOff>85725</xdr:rowOff>
                  </from>
                  <to>
                    <xdr:col>8</xdr:col>
                    <xdr:colOff>514350</xdr:colOff>
                    <xdr:row>94</xdr:row>
                    <xdr:rowOff>447675</xdr:rowOff>
                  </to>
                </anchor>
              </controlPr>
            </control>
          </mc:Choice>
        </mc:AlternateContent>
        <mc:AlternateContent xmlns:mc="http://schemas.openxmlformats.org/markup-compatibility/2006">
          <mc:Choice Requires="x14">
            <control shapeId="42713" r:id="rId264" name="Check Box 729">
              <controlPr defaultSize="0" autoFill="0" autoLine="0" autoPict="0">
                <anchor moveWithCells="1">
                  <from>
                    <xdr:col>8</xdr:col>
                    <xdr:colOff>152400</xdr:colOff>
                    <xdr:row>97</xdr:row>
                    <xdr:rowOff>66675</xdr:rowOff>
                  </from>
                  <to>
                    <xdr:col>8</xdr:col>
                    <xdr:colOff>504825</xdr:colOff>
                    <xdr:row>97</xdr:row>
                    <xdr:rowOff>619125</xdr:rowOff>
                  </to>
                </anchor>
              </controlPr>
            </control>
          </mc:Choice>
        </mc:AlternateContent>
        <mc:AlternateContent xmlns:mc="http://schemas.openxmlformats.org/markup-compatibility/2006">
          <mc:Choice Requires="x14">
            <control shapeId="42714" r:id="rId265" name="Check Box 730">
              <controlPr defaultSize="0" autoFill="0" autoLine="0" autoPict="0">
                <anchor moveWithCells="1">
                  <from>
                    <xdr:col>8</xdr:col>
                    <xdr:colOff>152400</xdr:colOff>
                    <xdr:row>102</xdr:row>
                    <xdr:rowOff>123825</xdr:rowOff>
                  </from>
                  <to>
                    <xdr:col>8</xdr:col>
                    <xdr:colOff>504825</xdr:colOff>
                    <xdr:row>103</xdr:row>
                    <xdr:rowOff>1905000</xdr:rowOff>
                  </to>
                </anchor>
              </controlPr>
            </control>
          </mc:Choice>
        </mc:AlternateContent>
        <mc:AlternateContent xmlns:mc="http://schemas.openxmlformats.org/markup-compatibility/2006">
          <mc:Choice Requires="x14">
            <control shapeId="42715" r:id="rId266" name="Check Box 731">
              <controlPr defaultSize="0" autoFill="0" autoLine="0" autoPict="0">
                <anchor moveWithCells="1">
                  <from>
                    <xdr:col>8</xdr:col>
                    <xdr:colOff>180975</xdr:colOff>
                    <xdr:row>105</xdr:row>
                    <xdr:rowOff>95250</xdr:rowOff>
                  </from>
                  <to>
                    <xdr:col>8</xdr:col>
                    <xdr:colOff>533400</xdr:colOff>
                    <xdr:row>105</xdr:row>
                    <xdr:rowOff>933450</xdr:rowOff>
                  </to>
                </anchor>
              </controlPr>
            </control>
          </mc:Choice>
        </mc:AlternateContent>
        <mc:AlternateContent xmlns:mc="http://schemas.openxmlformats.org/markup-compatibility/2006">
          <mc:Choice Requires="x14">
            <control shapeId="42716" r:id="rId267" name="Check Box 732">
              <controlPr defaultSize="0" autoFill="0" autoLine="0" autoPict="0">
                <anchor moveWithCells="1">
                  <from>
                    <xdr:col>8</xdr:col>
                    <xdr:colOff>209550</xdr:colOff>
                    <xdr:row>107</xdr:row>
                    <xdr:rowOff>276225</xdr:rowOff>
                  </from>
                  <to>
                    <xdr:col>8</xdr:col>
                    <xdr:colOff>561975</xdr:colOff>
                    <xdr:row>107</xdr:row>
                    <xdr:rowOff>1514475</xdr:rowOff>
                  </to>
                </anchor>
              </controlPr>
            </control>
          </mc:Choice>
        </mc:AlternateContent>
        <mc:AlternateContent xmlns:mc="http://schemas.openxmlformats.org/markup-compatibility/2006">
          <mc:Choice Requires="x14">
            <control shapeId="42717" r:id="rId268" name="Check Box 733">
              <controlPr defaultSize="0" autoFill="0" autoLine="0" autoPict="0">
                <anchor moveWithCells="1">
                  <from>
                    <xdr:col>8</xdr:col>
                    <xdr:colOff>180975</xdr:colOff>
                    <xdr:row>110</xdr:row>
                    <xdr:rowOff>161925</xdr:rowOff>
                  </from>
                  <to>
                    <xdr:col>8</xdr:col>
                    <xdr:colOff>542925</xdr:colOff>
                    <xdr:row>110</xdr:row>
                    <xdr:rowOff>1123950</xdr:rowOff>
                  </to>
                </anchor>
              </controlPr>
            </control>
          </mc:Choice>
        </mc:AlternateContent>
        <mc:AlternateContent xmlns:mc="http://schemas.openxmlformats.org/markup-compatibility/2006">
          <mc:Choice Requires="x14">
            <control shapeId="42718" r:id="rId269" name="Check Box 734">
              <controlPr defaultSize="0" autoFill="0" autoLine="0" autoPict="0">
                <anchor moveWithCells="1">
                  <from>
                    <xdr:col>8</xdr:col>
                    <xdr:colOff>152400</xdr:colOff>
                    <xdr:row>129</xdr:row>
                    <xdr:rowOff>142875</xdr:rowOff>
                  </from>
                  <to>
                    <xdr:col>8</xdr:col>
                    <xdr:colOff>504825</xdr:colOff>
                    <xdr:row>129</xdr:row>
                    <xdr:rowOff>1143000</xdr:rowOff>
                  </to>
                </anchor>
              </controlPr>
            </control>
          </mc:Choice>
        </mc:AlternateContent>
        <mc:AlternateContent xmlns:mc="http://schemas.openxmlformats.org/markup-compatibility/2006">
          <mc:Choice Requires="x14">
            <control shapeId="42719" r:id="rId270" name="Check Box 735">
              <controlPr defaultSize="0" autoFill="0" autoLine="0" autoPict="0">
                <anchor moveWithCells="1">
                  <from>
                    <xdr:col>8</xdr:col>
                    <xdr:colOff>152400</xdr:colOff>
                    <xdr:row>135</xdr:row>
                    <xdr:rowOff>123825</xdr:rowOff>
                  </from>
                  <to>
                    <xdr:col>8</xdr:col>
                    <xdr:colOff>504825</xdr:colOff>
                    <xdr:row>135</xdr:row>
                    <xdr:rowOff>857250</xdr:rowOff>
                  </to>
                </anchor>
              </controlPr>
            </control>
          </mc:Choice>
        </mc:AlternateContent>
        <mc:AlternateContent xmlns:mc="http://schemas.openxmlformats.org/markup-compatibility/2006">
          <mc:Choice Requires="x14">
            <control shapeId="42721" r:id="rId271" name="Check Box 737">
              <controlPr defaultSize="0" autoFill="0" autoLine="0" autoPict="0">
                <anchor moveWithCells="1">
                  <from>
                    <xdr:col>8</xdr:col>
                    <xdr:colOff>152400</xdr:colOff>
                    <xdr:row>141</xdr:row>
                    <xdr:rowOff>133350</xdr:rowOff>
                  </from>
                  <to>
                    <xdr:col>8</xdr:col>
                    <xdr:colOff>504825</xdr:colOff>
                    <xdr:row>141</xdr:row>
                    <xdr:rowOff>476250</xdr:rowOff>
                  </to>
                </anchor>
              </controlPr>
            </control>
          </mc:Choice>
        </mc:AlternateContent>
        <mc:AlternateContent xmlns:mc="http://schemas.openxmlformats.org/markup-compatibility/2006">
          <mc:Choice Requires="x14">
            <control shapeId="42723" r:id="rId272" name="Check Box 739">
              <controlPr defaultSize="0" autoFill="0" autoLine="0" autoPict="0">
                <anchor moveWithCells="1">
                  <from>
                    <xdr:col>8</xdr:col>
                    <xdr:colOff>152400</xdr:colOff>
                    <xdr:row>145</xdr:row>
                    <xdr:rowOff>133350</xdr:rowOff>
                  </from>
                  <to>
                    <xdr:col>8</xdr:col>
                    <xdr:colOff>504825</xdr:colOff>
                    <xdr:row>145</xdr:row>
                    <xdr:rowOff>476250</xdr:rowOff>
                  </to>
                </anchor>
              </controlPr>
            </control>
          </mc:Choice>
        </mc:AlternateContent>
        <mc:AlternateContent xmlns:mc="http://schemas.openxmlformats.org/markup-compatibility/2006">
          <mc:Choice Requires="x14">
            <control shapeId="42724" r:id="rId273" name="Check Box 740">
              <controlPr defaultSize="0" autoFill="0" autoLine="0" autoPict="0">
                <anchor moveWithCells="1">
                  <from>
                    <xdr:col>8</xdr:col>
                    <xdr:colOff>152400</xdr:colOff>
                    <xdr:row>146</xdr:row>
                    <xdr:rowOff>114300</xdr:rowOff>
                  </from>
                  <to>
                    <xdr:col>8</xdr:col>
                    <xdr:colOff>504825</xdr:colOff>
                    <xdr:row>146</xdr:row>
                    <xdr:rowOff>466725</xdr:rowOff>
                  </to>
                </anchor>
              </controlPr>
            </control>
          </mc:Choice>
        </mc:AlternateContent>
        <mc:AlternateContent xmlns:mc="http://schemas.openxmlformats.org/markup-compatibility/2006">
          <mc:Choice Requires="x14">
            <control shapeId="42725" r:id="rId274" name="Check Box 741">
              <controlPr defaultSize="0" autoFill="0" autoLine="0" autoPict="0">
                <anchor moveWithCells="1">
                  <from>
                    <xdr:col>8</xdr:col>
                    <xdr:colOff>152400</xdr:colOff>
                    <xdr:row>149</xdr:row>
                    <xdr:rowOff>95250</xdr:rowOff>
                  </from>
                  <to>
                    <xdr:col>8</xdr:col>
                    <xdr:colOff>504825</xdr:colOff>
                    <xdr:row>149</xdr:row>
                    <xdr:rowOff>523875</xdr:rowOff>
                  </to>
                </anchor>
              </controlPr>
            </control>
          </mc:Choice>
        </mc:AlternateContent>
        <mc:AlternateContent xmlns:mc="http://schemas.openxmlformats.org/markup-compatibility/2006">
          <mc:Choice Requires="x14">
            <control shapeId="42726" r:id="rId275" name="Check Box 742">
              <controlPr defaultSize="0" autoFill="0" autoLine="0" autoPict="0">
                <anchor moveWithCells="1">
                  <from>
                    <xdr:col>8</xdr:col>
                    <xdr:colOff>190500</xdr:colOff>
                    <xdr:row>153</xdr:row>
                    <xdr:rowOff>19050</xdr:rowOff>
                  </from>
                  <to>
                    <xdr:col>8</xdr:col>
                    <xdr:colOff>542925</xdr:colOff>
                    <xdr:row>155</xdr:row>
                    <xdr:rowOff>2247900</xdr:rowOff>
                  </to>
                </anchor>
              </controlPr>
            </control>
          </mc:Choice>
        </mc:AlternateContent>
        <mc:AlternateContent xmlns:mc="http://schemas.openxmlformats.org/markup-compatibility/2006">
          <mc:Choice Requires="x14">
            <control shapeId="42727" r:id="rId276" name="Check Box 743">
              <controlPr defaultSize="0" autoFill="0" autoLine="0" autoPict="0">
                <anchor moveWithCells="1">
                  <from>
                    <xdr:col>8</xdr:col>
                    <xdr:colOff>152400</xdr:colOff>
                    <xdr:row>177</xdr:row>
                    <xdr:rowOff>114300</xdr:rowOff>
                  </from>
                  <to>
                    <xdr:col>8</xdr:col>
                    <xdr:colOff>504825</xdr:colOff>
                    <xdr:row>177</xdr:row>
                    <xdr:rowOff>533400</xdr:rowOff>
                  </to>
                </anchor>
              </controlPr>
            </control>
          </mc:Choice>
        </mc:AlternateContent>
        <mc:AlternateContent xmlns:mc="http://schemas.openxmlformats.org/markup-compatibility/2006">
          <mc:Choice Requires="x14">
            <control shapeId="42728" r:id="rId277" name="Check Box 744">
              <controlPr defaultSize="0" autoFill="0" autoLine="0" autoPict="0">
                <anchor moveWithCells="1">
                  <from>
                    <xdr:col>8</xdr:col>
                    <xdr:colOff>152400</xdr:colOff>
                    <xdr:row>178</xdr:row>
                    <xdr:rowOff>123825</xdr:rowOff>
                  </from>
                  <to>
                    <xdr:col>8</xdr:col>
                    <xdr:colOff>504825</xdr:colOff>
                    <xdr:row>178</xdr:row>
                    <xdr:rowOff>476250</xdr:rowOff>
                  </to>
                </anchor>
              </controlPr>
            </control>
          </mc:Choice>
        </mc:AlternateContent>
        <mc:AlternateContent xmlns:mc="http://schemas.openxmlformats.org/markup-compatibility/2006">
          <mc:Choice Requires="x14">
            <control shapeId="42729" r:id="rId278" name="Check Box 745">
              <controlPr defaultSize="0" autoFill="0" autoLine="0" autoPict="0">
                <anchor moveWithCells="1">
                  <from>
                    <xdr:col>8</xdr:col>
                    <xdr:colOff>161925</xdr:colOff>
                    <xdr:row>179</xdr:row>
                    <xdr:rowOff>133350</xdr:rowOff>
                  </from>
                  <to>
                    <xdr:col>8</xdr:col>
                    <xdr:colOff>514350</xdr:colOff>
                    <xdr:row>179</xdr:row>
                    <xdr:rowOff>466725</xdr:rowOff>
                  </to>
                </anchor>
              </controlPr>
            </control>
          </mc:Choice>
        </mc:AlternateContent>
        <mc:AlternateContent xmlns:mc="http://schemas.openxmlformats.org/markup-compatibility/2006">
          <mc:Choice Requires="x14">
            <control shapeId="42730" r:id="rId279" name="Check Box 746">
              <controlPr defaultSize="0" autoFill="0" autoLine="0" autoPict="0">
                <anchor moveWithCells="1">
                  <from>
                    <xdr:col>8</xdr:col>
                    <xdr:colOff>161925</xdr:colOff>
                    <xdr:row>180</xdr:row>
                    <xdr:rowOff>133350</xdr:rowOff>
                  </from>
                  <to>
                    <xdr:col>8</xdr:col>
                    <xdr:colOff>514350</xdr:colOff>
                    <xdr:row>180</xdr:row>
                    <xdr:rowOff>476250</xdr:rowOff>
                  </to>
                </anchor>
              </controlPr>
            </control>
          </mc:Choice>
        </mc:AlternateContent>
        <mc:AlternateContent xmlns:mc="http://schemas.openxmlformats.org/markup-compatibility/2006">
          <mc:Choice Requires="x14">
            <control shapeId="42731" r:id="rId280" name="Check Box 747">
              <controlPr defaultSize="0" autoFill="0" autoLine="0" autoPict="0">
                <anchor moveWithCells="1">
                  <from>
                    <xdr:col>8</xdr:col>
                    <xdr:colOff>161925</xdr:colOff>
                    <xdr:row>181</xdr:row>
                    <xdr:rowOff>133350</xdr:rowOff>
                  </from>
                  <to>
                    <xdr:col>8</xdr:col>
                    <xdr:colOff>514350</xdr:colOff>
                    <xdr:row>181</xdr:row>
                    <xdr:rowOff>485775</xdr:rowOff>
                  </to>
                </anchor>
              </controlPr>
            </control>
          </mc:Choice>
        </mc:AlternateContent>
        <mc:AlternateContent xmlns:mc="http://schemas.openxmlformats.org/markup-compatibility/2006">
          <mc:Choice Requires="x14">
            <control shapeId="42732" r:id="rId281" name="Check Box 748">
              <controlPr defaultSize="0" autoFill="0" autoLine="0" autoPict="0">
                <anchor moveWithCells="1">
                  <from>
                    <xdr:col>8</xdr:col>
                    <xdr:colOff>152400</xdr:colOff>
                    <xdr:row>182</xdr:row>
                    <xdr:rowOff>104775</xdr:rowOff>
                  </from>
                  <to>
                    <xdr:col>8</xdr:col>
                    <xdr:colOff>504825</xdr:colOff>
                    <xdr:row>182</xdr:row>
                    <xdr:rowOff>533400</xdr:rowOff>
                  </to>
                </anchor>
              </controlPr>
            </control>
          </mc:Choice>
        </mc:AlternateContent>
        <mc:AlternateContent xmlns:mc="http://schemas.openxmlformats.org/markup-compatibility/2006">
          <mc:Choice Requires="x14">
            <control shapeId="42733" r:id="rId282" name="Check Box 749">
              <controlPr defaultSize="0" autoFill="0" autoLine="0" autoPict="0">
                <anchor moveWithCells="1">
                  <from>
                    <xdr:col>8</xdr:col>
                    <xdr:colOff>152400</xdr:colOff>
                    <xdr:row>183</xdr:row>
                    <xdr:rowOff>104775</xdr:rowOff>
                  </from>
                  <to>
                    <xdr:col>8</xdr:col>
                    <xdr:colOff>504825</xdr:colOff>
                    <xdr:row>183</xdr:row>
                    <xdr:rowOff>533400</xdr:rowOff>
                  </to>
                </anchor>
              </controlPr>
            </control>
          </mc:Choice>
        </mc:AlternateContent>
        <mc:AlternateContent xmlns:mc="http://schemas.openxmlformats.org/markup-compatibility/2006">
          <mc:Choice Requires="x14">
            <control shapeId="42734" r:id="rId283" name="Check Box 750">
              <controlPr defaultSize="0" autoFill="0" autoLine="0" autoPict="0">
                <anchor moveWithCells="1">
                  <from>
                    <xdr:col>8</xdr:col>
                    <xdr:colOff>152400</xdr:colOff>
                    <xdr:row>184</xdr:row>
                    <xdr:rowOff>104775</xdr:rowOff>
                  </from>
                  <to>
                    <xdr:col>8</xdr:col>
                    <xdr:colOff>504825</xdr:colOff>
                    <xdr:row>184</xdr:row>
                    <xdr:rowOff>533400</xdr:rowOff>
                  </to>
                </anchor>
              </controlPr>
            </control>
          </mc:Choice>
        </mc:AlternateContent>
        <mc:AlternateContent xmlns:mc="http://schemas.openxmlformats.org/markup-compatibility/2006">
          <mc:Choice Requires="x14">
            <control shapeId="42736" r:id="rId284" name="Check Box 752">
              <controlPr defaultSize="0" autoFill="0" autoLine="0" autoPict="0">
                <anchor moveWithCells="1">
                  <from>
                    <xdr:col>8</xdr:col>
                    <xdr:colOff>152400</xdr:colOff>
                    <xdr:row>187</xdr:row>
                    <xdr:rowOff>142875</xdr:rowOff>
                  </from>
                  <to>
                    <xdr:col>8</xdr:col>
                    <xdr:colOff>504825</xdr:colOff>
                    <xdr:row>187</xdr:row>
                    <xdr:rowOff>1333500</xdr:rowOff>
                  </to>
                </anchor>
              </controlPr>
            </control>
          </mc:Choice>
        </mc:AlternateContent>
        <mc:AlternateContent xmlns:mc="http://schemas.openxmlformats.org/markup-compatibility/2006">
          <mc:Choice Requires="x14">
            <control shapeId="42737" r:id="rId285" name="Check Box 753">
              <controlPr defaultSize="0" autoFill="0" autoLine="0" autoPict="0">
                <anchor moveWithCells="1">
                  <from>
                    <xdr:col>8</xdr:col>
                    <xdr:colOff>152400</xdr:colOff>
                    <xdr:row>198</xdr:row>
                    <xdr:rowOff>57150</xdr:rowOff>
                  </from>
                  <to>
                    <xdr:col>8</xdr:col>
                    <xdr:colOff>504825</xdr:colOff>
                    <xdr:row>198</xdr:row>
                    <xdr:rowOff>609600</xdr:rowOff>
                  </to>
                </anchor>
              </controlPr>
            </control>
          </mc:Choice>
        </mc:AlternateContent>
        <mc:AlternateContent xmlns:mc="http://schemas.openxmlformats.org/markup-compatibility/2006">
          <mc:Choice Requires="x14">
            <control shapeId="42738" r:id="rId286" name="Check Box 754">
              <controlPr defaultSize="0" autoFill="0" autoLine="0" autoPict="0">
                <anchor moveWithCells="1">
                  <from>
                    <xdr:col>8</xdr:col>
                    <xdr:colOff>152400</xdr:colOff>
                    <xdr:row>199</xdr:row>
                    <xdr:rowOff>104775</xdr:rowOff>
                  </from>
                  <to>
                    <xdr:col>8</xdr:col>
                    <xdr:colOff>504825</xdr:colOff>
                    <xdr:row>199</xdr:row>
                    <xdr:rowOff>514350</xdr:rowOff>
                  </to>
                </anchor>
              </controlPr>
            </control>
          </mc:Choice>
        </mc:AlternateContent>
        <mc:AlternateContent xmlns:mc="http://schemas.openxmlformats.org/markup-compatibility/2006">
          <mc:Choice Requires="x14">
            <control shapeId="42739" r:id="rId287" name="Check Box 755">
              <controlPr defaultSize="0" autoFill="0" autoLine="0" autoPict="0">
                <anchor moveWithCells="1">
                  <from>
                    <xdr:col>8</xdr:col>
                    <xdr:colOff>152400</xdr:colOff>
                    <xdr:row>200</xdr:row>
                    <xdr:rowOff>123825</xdr:rowOff>
                  </from>
                  <to>
                    <xdr:col>8</xdr:col>
                    <xdr:colOff>504825</xdr:colOff>
                    <xdr:row>200</xdr:row>
                    <xdr:rowOff>495300</xdr:rowOff>
                  </to>
                </anchor>
              </controlPr>
            </control>
          </mc:Choice>
        </mc:AlternateContent>
        <mc:AlternateContent xmlns:mc="http://schemas.openxmlformats.org/markup-compatibility/2006">
          <mc:Choice Requires="x14">
            <control shapeId="42740" r:id="rId288" name="Check Box 756">
              <controlPr defaultSize="0" autoFill="0" autoLine="0" autoPict="0">
                <anchor moveWithCells="1">
                  <from>
                    <xdr:col>8</xdr:col>
                    <xdr:colOff>152400</xdr:colOff>
                    <xdr:row>201</xdr:row>
                    <xdr:rowOff>104775</xdr:rowOff>
                  </from>
                  <to>
                    <xdr:col>8</xdr:col>
                    <xdr:colOff>504825</xdr:colOff>
                    <xdr:row>201</xdr:row>
                    <xdr:rowOff>533400</xdr:rowOff>
                  </to>
                </anchor>
              </controlPr>
            </control>
          </mc:Choice>
        </mc:AlternateContent>
        <mc:AlternateContent xmlns:mc="http://schemas.openxmlformats.org/markup-compatibility/2006">
          <mc:Choice Requires="x14">
            <control shapeId="42741" r:id="rId289" name="Check Box 757">
              <controlPr defaultSize="0" autoFill="0" autoLine="0" autoPict="0">
                <anchor moveWithCells="1">
                  <from>
                    <xdr:col>8</xdr:col>
                    <xdr:colOff>152400</xdr:colOff>
                    <xdr:row>202</xdr:row>
                    <xdr:rowOff>104775</xdr:rowOff>
                  </from>
                  <to>
                    <xdr:col>8</xdr:col>
                    <xdr:colOff>504825</xdr:colOff>
                    <xdr:row>202</xdr:row>
                    <xdr:rowOff>533400</xdr:rowOff>
                  </to>
                </anchor>
              </controlPr>
            </control>
          </mc:Choice>
        </mc:AlternateContent>
        <mc:AlternateContent xmlns:mc="http://schemas.openxmlformats.org/markup-compatibility/2006">
          <mc:Choice Requires="x14">
            <control shapeId="42742" r:id="rId290" name="Check Box 758">
              <controlPr defaultSize="0" autoFill="0" autoLine="0" autoPict="0">
                <anchor moveWithCells="1">
                  <from>
                    <xdr:col>8</xdr:col>
                    <xdr:colOff>152400</xdr:colOff>
                    <xdr:row>203</xdr:row>
                    <xdr:rowOff>104775</xdr:rowOff>
                  </from>
                  <to>
                    <xdr:col>8</xdr:col>
                    <xdr:colOff>504825</xdr:colOff>
                    <xdr:row>203</xdr:row>
                    <xdr:rowOff>533400</xdr:rowOff>
                  </to>
                </anchor>
              </controlPr>
            </control>
          </mc:Choice>
        </mc:AlternateContent>
        <mc:AlternateContent xmlns:mc="http://schemas.openxmlformats.org/markup-compatibility/2006">
          <mc:Choice Requires="x14">
            <control shapeId="42743" r:id="rId291" name="Check Box 759">
              <controlPr defaultSize="0" autoFill="0" autoLine="0" autoPict="0">
                <anchor moveWithCells="1">
                  <from>
                    <xdr:col>8</xdr:col>
                    <xdr:colOff>152400</xdr:colOff>
                    <xdr:row>212</xdr:row>
                    <xdr:rowOff>361950</xdr:rowOff>
                  </from>
                  <to>
                    <xdr:col>8</xdr:col>
                    <xdr:colOff>504825</xdr:colOff>
                    <xdr:row>212</xdr:row>
                    <xdr:rowOff>914400</xdr:rowOff>
                  </to>
                </anchor>
              </controlPr>
            </control>
          </mc:Choice>
        </mc:AlternateContent>
        <mc:AlternateContent xmlns:mc="http://schemas.openxmlformats.org/markup-compatibility/2006">
          <mc:Choice Requires="x14">
            <control shapeId="42744" r:id="rId292" name="Check Box 760">
              <controlPr defaultSize="0" autoFill="0" autoLine="0" autoPict="0">
                <anchor moveWithCells="1">
                  <from>
                    <xdr:col>8</xdr:col>
                    <xdr:colOff>200025</xdr:colOff>
                    <xdr:row>232</xdr:row>
                    <xdr:rowOff>66675</xdr:rowOff>
                  </from>
                  <to>
                    <xdr:col>8</xdr:col>
                    <xdr:colOff>552450</xdr:colOff>
                    <xdr:row>232</xdr:row>
                    <xdr:rowOff>533400</xdr:rowOff>
                  </to>
                </anchor>
              </controlPr>
            </control>
          </mc:Choice>
        </mc:AlternateContent>
        <mc:AlternateContent xmlns:mc="http://schemas.openxmlformats.org/markup-compatibility/2006">
          <mc:Choice Requires="x14">
            <control shapeId="42747" r:id="rId293" name="Check Box 763">
              <controlPr defaultSize="0" autoFill="0" autoLine="0" autoPict="0">
                <anchor moveWithCells="1">
                  <from>
                    <xdr:col>8</xdr:col>
                    <xdr:colOff>200025</xdr:colOff>
                    <xdr:row>236</xdr:row>
                    <xdr:rowOff>85725</xdr:rowOff>
                  </from>
                  <to>
                    <xdr:col>8</xdr:col>
                    <xdr:colOff>552450</xdr:colOff>
                    <xdr:row>236</xdr:row>
                    <xdr:rowOff>485775</xdr:rowOff>
                  </to>
                </anchor>
              </controlPr>
            </control>
          </mc:Choice>
        </mc:AlternateContent>
        <mc:AlternateContent xmlns:mc="http://schemas.openxmlformats.org/markup-compatibility/2006">
          <mc:Choice Requires="x14">
            <control shapeId="42748" r:id="rId294" name="Check Box 764">
              <controlPr defaultSize="0" autoFill="0" autoLine="0" autoPict="0">
                <anchor moveWithCells="1">
                  <from>
                    <xdr:col>8</xdr:col>
                    <xdr:colOff>152400</xdr:colOff>
                    <xdr:row>239</xdr:row>
                    <xdr:rowOff>104775</xdr:rowOff>
                  </from>
                  <to>
                    <xdr:col>8</xdr:col>
                    <xdr:colOff>504825</xdr:colOff>
                    <xdr:row>239</xdr:row>
                    <xdr:rowOff>533400</xdr:rowOff>
                  </to>
                </anchor>
              </controlPr>
            </control>
          </mc:Choice>
        </mc:AlternateContent>
        <mc:AlternateContent xmlns:mc="http://schemas.openxmlformats.org/markup-compatibility/2006">
          <mc:Choice Requires="x14">
            <control shapeId="42749" r:id="rId295" name="Check Box 765">
              <controlPr defaultSize="0" autoFill="0" autoLine="0" autoPict="0">
                <anchor moveWithCells="1">
                  <from>
                    <xdr:col>8</xdr:col>
                    <xdr:colOff>152400</xdr:colOff>
                    <xdr:row>244</xdr:row>
                    <xdr:rowOff>104775</xdr:rowOff>
                  </from>
                  <to>
                    <xdr:col>8</xdr:col>
                    <xdr:colOff>504825</xdr:colOff>
                    <xdr:row>244</xdr:row>
                    <xdr:rowOff>504825</xdr:rowOff>
                  </to>
                </anchor>
              </controlPr>
            </control>
          </mc:Choice>
        </mc:AlternateContent>
        <mc:AlternateContent xmlns:mc="http://schemas.openxmlformats.org/markup-compatibility/2006">
          <mc:Choice Requires="x14">
            <control shapeId="42752" r:id="rId296" name="Check Box 768">
              <controlPr defaultSize="0" autoFill="0" autoLine="0" autoPict="0">
                <anchor moveWithCells="1">
                  <from>
                    <xdr:col>8</xdr:col>
                    <xdr:colOff>180975</xdr:colOff>
                    <xdr:row>246</xdr:row>
                    <xdr:rowOff>47625</xdr:rowOff>
                  </from>
                  <to>
                    <xdr:col>8</xdr:col>
                    <xdr:colOff>533400</xdr:colOff>
                    <xdr:row>246</xdr:row>
                    <xdr:rowOff>495300</xdr:rowOff>
                  </to>
                </anchor>
              </controlPr>
            </control>
          </mc:Choice>
        </mc:AlternateContent>
        <mc:AlternateContent xmlns:mc="http://schemas.openxmlformats.org/markup-compatibility/2006">
          <mc:Choice Requires="x14">
            <control shapeId="42753" r:id="rId297" name="Check Box 769">
              <controlPr defaultSize="0" autoFill="0" autoLine="0" autoPict="0">
                <anchor moveWithCells="1">
                  <from>
                    <xdr:col>8</xdr:col>
                    <xdr:colOff>180975</xdr:colOff>
                    <xdr:row>248</xdr:row>
                    <xdr:rowOff>38100</xdr:rowOff>
                  </from>
                  <to>
                    <xdr:col>8</xdr:col>
                    <xdr:colOff>533400</xdr:colOff>
                    <xdr:row>248</xdr:row>
                    <xdr:rowOff>495300</xdr:rowOff>
                  </to>
                </anchor>
              </controlPr>
            </control>
          </mc:Choice>
        </mc:AlternateContent>
        <mc:AlternateContent xmlns:mc="http://schemas.openxmlformats.org/markup-compatibility/2006">
          <mc:Choice Requires="x14">
            <control shapeId="42754" r:id="rId298" name="Check Box 770">
              <controlPr defaultSize="0" autoFill="0" autoLine="0" autoPict="0">
                <anchor moveWithCells="1">
                  <from>
                    <xdr:col>8</xdr:col>
                    <xdr:colOff>171450</xdr:colOff>
                    <xdr:row>250</xdr:row>
                    <xdr:rowOff>209550</xdr:rowOff>
                  </from>
                  <to>
                    <xdr:col>8</xdr:col>
                    <xdr:colOff>523875</xdr:colOff>
                    <xdr:row>250</xdr:row>
                    <xdr:rowOff>619125</xdr:rowOff>
                  </to>
                </anchor>
              </controlPr>
            </control>
          </mc:Choice>
        </mc:AlternateContent>
        <mc:AlternateContent xmlns:mc="http://schemas.openxmlformats.org/markup-compatibility/2006">
          <mc:Choice Requires="x14">
            <control shapeId="42755" r:id="rId299" name="Check Box 771">
              <controlPr defaultSize="0" autoFill="0" autoLine="0" autoPict="0">
                <anchor moveWithCells="1">
                  <from>
                    <xdr:col>8</xdr:col>
                    <xdr:colOff>171450</xdr:colOff>
                    <xdr:row>252</xdr:row>
                    <xdr:rowOff>9525</xdr:rowOff>
                  </from>
                  <to>
                    <xdr:col>8</xdr:col>
                    <xdr:colOff>523875</xdr:colOff>
                    <xdr:row>252</xdr:row>
                    <xdr:rowOff>342900</xdr:rowOff>
                  </to>
                </anchor>
              </controlPr>
            </control>
          </mc:Choice>
        </mc:AlternateContent>
        <mc:AlternateContent xmlns:mc="http://schemas.openxmlformats.org/markup-compatibility/2006">
          <mc:Choice Requires="x14">
            <control shapeId="42757" r:id="rId300" name="Check Box 773">
              <controlPr defaultSize="0" autoFill="0" autoLine="0" autoPict="0">
                <anchor moveWithCells="1">
                  <from>
                    <xdr:col>8</xdr:col>
                    <xdr:colOff>180975</xdr:colOff>
                    <xdr:row>259</xdr:row>
                    <xdr:rowOff>0</xdr:rowOff>
                  </from>
                  <to>
                    <xdr:col>8</xdr:col>
                    <xdr:colOff>533400</xdr:colOff>
                    <xdr:row>259</xdr:row>
                    <xdr:rowOff>400050</xdr:rowOff>
                  </to>
                </anchor>
              </controlPr>
            </control>
          </mc:Choice>
        </mc:AlternateContent>
        <mc:AlternateContent xmlns:mc="http://schemas.openxmlformats.org/markup-compatibility/2006">
          <mc:Choice Requires="x14">
            <control shapeId="42760" r:id="rId301" name="Check Box 776">
              <controlPr defaultSize="0" autoFill="0" autoLine="0" autoPict="0">
                <anchor moveWithCells="1">
                  <from>
                    <xdr:col>8</xdr:col>
                    <xdr:colOff>171450</xdr:colOff>
                    <xdr:row>263</xdr:row>
                    <xdr:rowOff>447675</xdr:rowOff>
                  </from>
                  <to>
                    <xdr:col>8</xdr:col>
                    <xdr:colOff>523875</xdr:colOff>
                    <xdr:row>263</xdr:row>
                    <xdr:rowOff>942975</xdr:rowOff>
                  </to>
                </anchor>
              </controlPr>
            </control>
          </mc:Choice>
        </mc:AlternateContent>
        <mc:AlternateContent xmlns:mc="http://schemas.openxmlformats.org/markup-compatibility/2006">
          <mc:Choice Requires="x14">
            <control shapeId="42761" r:id="rId302" name="Check Box 777">
              <controlPr defaultSize="0" autoFill="0" autoLine="0" autoPict="0">
                <anchor moveWithCells="1">
                  <from>
                    <xdr:col>8</xdr:col>
                    <xdr:colOff>180975</xdr:colOff>
                    <xdr:row>260</xdr:row>
                    <xdr:rowOff>190500</xdr:rowOff>
                  </from>
                  <to>
                    <xdr:col>8</xdr:col>
                    <xdr:colOff>533400</xdr:colOff>
                    <xdr:row>261</xdr:row>
                    <xdr:rowOff>266700</xdr:rowOff>
                  </to>
                </anchor>
              </controlPr>
            </control>
          </mc:Choice>
        </mc:AlternateContent>
        <mc:AlternateContent xmlns:mc="http://schemas.openxmlformats.org/markup-compatibility/2006">
          <mc:Choice Requires="x14">
            <control shapeId="42763" r:id="rId303" name="Check Box 779">
              <controlPr defaultSize="0" autoFill="0" autoLine="0" autoPict="0">
                <anchor moveWithCells="1">
                  <from>
                    <xdr:col>8</xdr:col>
                    <xdr:colOff>180975</xdr:colOff>
                    <xdr:row>271</xdr:row>
                    <xdr:rowOff>514350</xdr:rowOff>
                  </from>
                  <to>
                    <xdr:col>8</xdr:col>
                    <xdr:colOff>533400</xdr:colOff>
                    <xdr:row>271</xdr:row>
                    <xdr:rowOff>895350</xdr:rowOff>
                  </to>
                </anchor>
              </controlPr>
            </control>
          </mc:Choice>
        </mc:AlternateContent>
        <mc:AlternateContent xmlns:mc="http://schemas.openxmlformats.org/markup-compatibility/2006">
          <mc:Choice Requires="x14">
            <control shapeId="42764" r:id="rId304" name="Check Box 780">
              <controlPr defaultSize="0" autoFill="0" autoLine="0" autoPict="0">
                <anchor moveWithCells="1">
                  <from>
                    <xdr:col>8</xdr:col>
                    <xdr:colOff>180975</xdr:colOff>
                    <xdr:row>273</xdr:row>
                    <xdr:rowOff>28575</xdr:rowOff>
                  </from>
                  <to>
                    <xdr:col>8</xdr:col>
                    <xdr:colOff>533400</xdr:colOff>
                    <xdr:row>273</xdr:row>
                    <xdr:rowOff>342900</xdr:rowOff>
                  </to>
                </anchor>
              </controlPr>
            </control>
          </mc:Choice>
        </mc:AlternateContent>
        <mc:AlternateContent xmlns:mc="http://schemas.openxmlformats.org/markup-compatibility/2006">
          <mc:Choice Requires="x14">
            <control shapeId="42765" r:id="rId305" name="Check Box 781">
              <controlPr defaultSize="0" autoFill="0" autoLine="0" autoPict="0">
                <anchor moveWithCells="1">
                  <from>
                    <xdr:col>8</xdr:col>
                    <xdr:colOff>180975</xdr:colOff>
                    <xdr:row>275</xdr:row>
                    <xdr:rowOff>495300</xdr:rowOff>
                  </from>
                  <to>
                    <xdr:col>8</xdr:col>
                    <xdr:colOff>533400</xdr:colOff>
                    <xdr:row>275</xdr:row>
                    <xdr:rowOff>895350</xdr:rowOff>
                  </to>
                </anchor>
              </controlPr>
            </control>
          </mc:Choice>
        </mc:AlternateContent>
        <mc:AlternateContent xmlns:mc="http://schemas.openxmlformats.org/markup-compatibility/2006">
          <mc:Choice Requires="x14">
            <control shapeId="42766" r:id="rId306" name="Check Box 782">
              <controlPr defaultSize="0" autoFill="0" autoLine="0" autoPict="0">
                <anchor moveWithCells="1">
                  <from>
                    <xdr:col>8</xdr:col>
                    <xdr:colOff>180975</xdr:colOff>
                    <xdr:row>277</xdr:row>
                    <xdr:rowOff>28575</xdr:rowOff>
                  </from>
                  <to>
                    <xdr:col>8</xdr:col>
                    <xdr:colOff>533400</xdr:colOff>
                    <xdr:row>277</xdr:row>
                    <xdr:rowOff>381000</xdr:rowOff>
                  </to>
                </anchor>
              </controlPr>
            </control>
          </mc:Choice>
        </mc:AlternateContent>
        <mc:AlternateContent xmlns:mc="http://schemas.openxmlformats.org/markup-compatibility/2006">
          <mc:Choice Requires="x14">
            <control shapeId="42767" r:id="rId307" name="Check Box 783">
              <controlPr defaultSize="0" autoFill="0" autoLine="0" autoPict="0">
                <anchor moveWithCells="1">
                  <from>
                    <xdr:col>8</xdr:col>
                    <xdr:colOff>180975</xdr:colOff>
                    <xdr:row>279</xdr:row>
                    <xdr:rowOff>495300</xdr:rowOff>
                  </from>
                  <to>
                    <xdr:col>8</xdr:col>
                    <xdr:colOff>533400</xdr:colOff>
                    <xdr:row>279</xdr:row>
                    <xdr:rowOff>914400</xdr:rowOff>
                  </to>
                </anchor>
              </controlPr>
            </control>
          </mc:Choice>
        </mc:AlternateContent>
        <mc:AlternateContent xmlns:mc="http://schemas.openxmlformats.org/markup-compatibility/2006">
          <mc:Choice Requires="x14">
            <control shapeId="42768" r:id="rId308" name="Check Box 784">
              <controlPr defaultSize="0" autoFill="0" autoLine="0" autoPict="0">
                <anchor moveWithCells="1">
                  <from>
                    <xdr:col>8</xdr:col>
                    <xdr:colOff>190500</xdr:colOff>
                    <xdr:row>283</xdr:row>
                    <xdr:rowOff>933450</xdr:rowOff>
                  </from>
                  <to>
                    <xdr:col>8</xdr:col>
                    <xdr:colOff>542925</xdr:colOff>
                    <xdr:row>283</xdr:row>
                    <xdr:rowOff>1285875</xdr:rowOff>
                  </to>
                </anchor>
              </controlPr>
            </control>
          </mc:Choice>
        </mc:AlternateContent>
        <mc:AlternateContent xmlns:mc="http://schemas.openxmlformats.org/markup-compatibility/2006">
          <mc:Choice Requires="x14">
            <control shapeId="42769" r:id="rId309" name="Check Box 785">
              <controlPr defaultSize="0" autoFill="0" autoLine="0" autoPict="0">
                <anchor moveWithCells="1">
                  <from>
                    <xdr:col>8</xdr:col>
                    <xdr:colOff>190500</xdr:colOff>
                    <xdr:row>285</xdr:row>
                    <xdr:rowOff>161925</xdr:rowOff>
                  </from>
                  <to>
                    <xdr:col>8</xdr:col>
                    <xdr:colOff>542925</xdr:colOff>
                    <xdr:row>285</xdr:row>
                    <xdr:rowOff>466725</xdr:rowOff>
                  </to>
                </anchor>
              </controlPr>
            </control>
          </mc:Choice>
        </mc:AlternateContent>
        <mc:AlternateContent xmlns:mc="http://schemas.openxmlformats.org/markup-compatibility/2006">
          <mc:Choice Requires="x14">
            <control shapeId="42770" r:id="rId310" name="Check Box 786">
              <controlPr defaultSize="0" autoFill="0" autoLine="0" autoPict="0">
                <anchor moveWithCells="1">
                  <from>
                    <xdr:col>8</xdr:col>
                    <xdr:colOff>190500</xdr:colOff>
                    <xdr:row>287</xdr:row>
                    <xdr:rowOff>485775</xdr:rowOff>
                  </from>
                  <to>
                    <xdr:col>8</xdr:col>
                    <xdr:colOff>542925</xdr:colOff>
                    <xdr:row>287</xdr:row>
                    <xdr:rowOff>847725</xdr:rowOff>
                  </to>
                </anchor>
              </controlPr>
            </control>
          </mc:Choice>
        </mc:AlternateContent>
        <mc:AlternateContent xmlns:mc="http://schemas.openxmlformats.org/markup-compatibility/2006">
          <mc:Choice Requires="x14">
            <control shapeId="42771" r:id="rId311" name="Check Box 787">
              <controlPr defaultSize="0" autoFill="0" autoLine="0" autoPict="0">
                <anchor moveWithCells="1">
                  <from>
                    <xdr:col>8</xdr:col>
                    <xdr:colOff>180975</xdr:colOff>
                    <xdr:row>293</xdr:row>
                    <xdr:rowOff>523875</xdr:rowOff>
                  </from>
                  <to>
                    <xdr:col>8</xdr:col>
                    <xdr:colOff>533400</xdr:colOff>
                    <xdr:row>293</xdr:row>
                    <xdr:rowOff>885825</xdr:rowOff>
                  </to>
                </anchor>
              </controlPr>
            </control>
          </mc:Choice>
        </mc:AlternateContent>
        <mc:AlternateContent xmlns:mc="http://schemas.openxmlformats.org/markup-compatibility/2006">
          <mc:Choice Requires="x14">
            <control shapeId="42772" r:id="rId312" name="Check Box 788">
              <controlPr defaultSize="0" autoFill="0" autoLine="0" autoPict="0">
                <anchor moveWithCells="1">
                  <from>
                    <xdr:col>8</xdr:col>
                    <xdr:colOff>180975</xdr:colOff>
                    <xdr:row>295</xdr:row>
                    <xdr:rowOff>514350</xdr:rowOff>
                  </from>
                  <to>
                    <xdr:col>8</xdr:col>
                    <xdr:colOff>533400</xdr:colOff>
                    <xdr:row>295</xdr:row>
                    <xdr:rowOff>838200</xdr:rowOff>
                  </to>
                </anchor>
              </controlPr>
            </control>
          </mc:Choice>
        </mc:AlternateContent>
        <mc:AlternateContent xmlns:mc="http://schemas.openxmlformats.org/markup-compatibility/2006">
          <mc:Choice Requires="x14">
            <control shapeId="42773" r:id="rId313" name="Check Box 789">
              <controlPr defaultSize="0" autoFill="0" autoLine="0" autoPict="0">
                <anchor moveWithCells="1">
                  <from>
                    <xdr:col>8</xdr:col>
                    <xdr:colOff>190500</xdr:colOff>
                    <xdr:row>296</xdr:row>
                    <xdr:rowOff>152400</xdr:rowOff>
                  </from>
                  <to>
                    <xdr:col>8</xdr:col>
                    <xdr:colOff>542925</xdr:colOff>
                    <xdr:row>297</xdr:row>
                    <xdr:rowOff>285750</xdr:rowOff>
                  </to>
                </anchor>
              </controlPr>
            </control>
          </mc:Choice>
        </mc:AlternateContent>
        <mc:AlternateContent xmlns:mc="http://schemas.openxmlformats.org/markup-compatibility/2006">
          <mc:Choice Requires="x14">
            <control shapeId="42774" r:id="rId314" name="Check Box 790">
              <controlPr defaultSize="0" autoFill="0" autoLine="0" autoPict="0">
                <anchor moveWithCells="1">
                  <from>
                    <xdr:col>8</xdr:col>
                    <xdr:colOff>180975</xdr:colOff>
                    <xdr:row>269</xdr:row>
                    <xdr:rowOff>504825</xdr:rowOff>
                  </from>
                  <to>
                    <xdr:col>8</xdr:col>
                    <xdr:colOff>533400</xdr:colOff>
                    <xdr:row>269</xdr:row>
                    <xdr:rowOff>866775</xdr:rowOff>
                  </to>
                </anchor>
              </controlPr>
            </control>
          </mc:Choice>
        </mc:AlternateContent>
        <mc:AlternateContent xmlns:mc="http://schemas.openxmlformats.org/markup-compatibility/2006">
          <mc:Choice Requires="x14">
            <control shapeId="42775" r:id="rId315" name="Check Box 791">
              <controlPr defaultSize="0" autoFill="0" autoLine="0" autoPict="0">
                <anchor moveWithCells="1">
                  <from>
                    <xdr:col>8</xdr:col>
                    <xdr:colOff>152400</xdr:colOff>
                    <xdr:row>306</xdr:row>
                    <xdr:rowOff>476250</xdr:rowOff>
                  </from>
                  <to>
                    <xdr:col>8</xdr:col>
                    <xdr:colOff>504825</xdr:colOff>
                    <xdr:row>306</xdr:row>
                    <xdr:rowOff>809625</xdr:rowOff>
                  </to>
                </anchor>
              </controlPr>
            </control>
          </mc:Choice>
        </mc:AlternateContent>
        <mc:AlternateContent xmlns:mc="http://schemas.openxmlformats.org/markup-compatibility/2006">
          <mc:Choice Requires="x14">
            <control shapeId="42776" r:id="rId316" name="Check Box 792">
              <controlPr defaultSize="0" autoFill="0" autoLine="0" autoPict="0">
                <anchor moveWithCells="1">
                  <from>
                    <xdr:col>8</xdr:col>
                    <xdr:colOff>161925</xdr:colOff>
                    <xdr:row>313</xdr:row>
                    <xdr:rowOff>476250</xdr:rowOff>
                  </from>
                  <to>
                    <xdr:col>8</xdr:col>
                    <xdr:colOff>514350</xdr:colOff>
                    <xdr:row>313</xdr:row>
                    <xdr:rowOff>819150</xdr:rowOff>
                  </to>
                </anchor>
              </controlPr>
            </control>
          </mc:Choice>
        </mc:AlternateContent>
        <mc:AlternateContent xmlns:mc="http://schemas.openxmlformats.org/markup-compatibility/2006">
          <mc:Choice Requires="x14">
            <control shapeId="42777" r:id="rId317" name="Check Box 793">
              <controlPr defaultSize="0" autoFill="0" autoLine="0" autoPict="0">
                <anchor moveWithCells="1">
                  <from>
                    <xdr:col>8</xdr:col>
                    <xdr:colOff>152400</xdr:colOff>
                    <xdr:row>319</xdr:row>
                    <xdr:rowOff>457200</xdr:rowOff>
                  </from>
                  <to>
                    <xdr:col>8</xdr:col>
                    <xdr:colOff>504825</xdr:colOff>
                    <xdr:row>319</xdr:row>
                    <xdr:rowOff>800100</xdr:rowOff>
                  </to>
                </anchor>
              </controlPr>
            </control>
          </mc:Choice>
        </mc:AlternateContent>
        <mc:AlternateContent xmlns:mc="http://schemas.openxmlformats.org/markup-compatibility/2006">
          <mc:Choice Requires="x14">
            <control shapeId="42778" r:id="rId318" name="Check Box 794">
              <controlPr defaultSize="0" autoFill="0" autoLine="0" autoPict="0">
                <anchor moveWithCells="1">
                  <from>
                    <xdr:col>8</xdr:col>
                    <xdr:colOff>190500</xdr:colOff>
                    <xdr:row>327</xdr:row>
                    <xdr:rowOff>514350</xdr:rowOff>
                  </from>
                  <to>
                    <xdr:col>8</xdr:col>
                    <xdr:colOff>542925</xdr:colOff>
                    <xdr:row>327</xdr:row>
                    <xdr:rowOff>866775</xdr:rowOff>
                  </to>
                </anchor>
              </controlPr>
            </control>
          </mc:Choice>
        </mc:AlternateContent>
        <mc:AlternateContent xmlns:mc="http://schemas.openxmlformats.org/markup-compatibility/2006">
          <mc:Choice Requires="x14">
            <control shapeId="42779" r:id="rId319" name="Check Box 795">
              <controlPr defaultSize="0" autoFill="0" autoLine="0" autoPict="0">
                <anchor moveWithCells="1">
                  <from>
                    <xdr:col>8</xdr:col>
                    <xdr:colOff>190500</xdr:colOff>
                    <xdr:row>320</xdr:row>
                    <xdr:rowOff>142875</xdr:rowOff>
                  </from>
                  <to>
                    <xdr:col>8</xdr:col>
                    <xdr:colOff>542925</xdr:colOff>
                    <xdr:row>321</xdr:row>
                    <xdr:rowOff>276225</xdr:rowOff>
                  </to>
                </anchor>
              </controlPr>
            </control>
          </mc:Choice>
        </mc:AlternateContent>
        <mc:AlternateContent xmlns:mc="http://schemas.openxmlformats.org/markup-compatibility/2006">
          <mc:Choice Requires="x14">
            <control shapeId="42780" r:id="rId320" name="Check Box 796">
              <controlPr defaultSize="0" autoFill="0" autoLine="0" autoPict="0">
                <anchor moveWithCells="1">
                  <from>
                    <xdr:col>8</xdr:col>
                    <xdr:colOff>180975</xdr:colOff>
                    <xdr:row>333</xdr:row>
                    <xdr:rowOff>857250</xdr:rowOff>
                  </from>
                  <to>
                    <xdr:col>8</xdr:col>
                    <xdr:colOff>533400</xdr:colOff>
                    <xdr:row>333</xdr:row>
                    <xdr:rowOff>1200150</xdr:rowOff>
                  </to>
                </anchor>
              </controlPr>
            </control>
          </mc:Choice>
        </mc:AlternateContent>
        <mc:AlternateContent xmlns:mc="http://schemas.openxmlformats.org/markup-compatibility/2006">
          <mc:Choice Requires="x14">
            <control shapeId="42883" r:id="rId321" name="Check Box 899">
              <controlPr defaultSize="0" autoFill="0" autoLine="0" autoPict="0">
                <anchor moveWithCells="1">
                  <from>
                    <xdr:col>9</xdr:col>
                    <xdr:colOff>161925</xdr:colOff>
                    <xdr:row>232</xdr:row>
                    <xdr:rowOff>57150</xdr:rowOff>
                  </from>
                  <to>
                    <xdr:col>9</xdr:col>
                    <xdr:colOff>504825</xdr:colOff>
                    <xdr:row>232</xdr:row>
                    <xdr:rowOff>533400</xdr:rowOff>
                  </to>
                </anchor>
              </controlPr>
            </control>
          </mc:Choice>
        </mc:AlternateContent>
        <mc:AlternateContent xmlns:mc="http://schemas.openxmlformats.org/markup-compatibility/2006">
          <mc:Choice Requires="x14">
            <control shapeId="42884" r:id="rId322" name="Check Box 900">
              <controlPr defaultSize="0" autoFill="0" autoLine="0" autoPict="0">
                <anchor moveWithCells="1">
                  <from>
                    <xdr:col>10</xdr:col>
                    <xdr:colOff>161925</xdr:colOff>
                    <xdr:row>232</xdr:row>
                    <xdr:rowOff>57150</xdr:rowOff>
                  </from>
                  <to>
                    <xdr:col>10</xdr:col>
                    <xdr:colOff>504825</xdr:colOff>
                    <xdr:row>232</xdr:row>
                    <xdr:rowOff>533400</xdr:rowOff>
                  </to>
                </anchor>
              </controlPr>
            </control>
          </mc:Choice>
        </mc:AlternateContent>
        <mc:AlternateContent xmlns:mc="http://schemas.openxmlformats.org/markup-compatibility/2006">
          <mc:Choice Requires="x14">
            <control shapeId="42885" r:id="rId323" name="Check Box 901">
              <controlPr defaultSize="0" autoFill="0" autoLine="0" autoPict="0">
                <anchor moveWithCells="1">
                  <from>
                    <xdr:col>11</xdr:col>
                    <xdr:colOff>161925</xdr:colOff>
                    <xdr:row>232</xdr:row>
                    <xdr:rowOff>57150</xdr:rowOff>
                  </from>
                  <to>
                    <xdr:col>11</xdr:col>
                    <xdr:colOff>504825</xdr:colOff>
                    <xdr:row>232</xdr:row>
                    <xdr:rowOff>533400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34998626667073579"/>
  </sheetPr>
  <dimension ref="A1:L156"/>
  <sheetViews>
    <sheetView showGridLines="0" topLeftCell="A148" workbookViewId="0">
      <selection activeCell="B2" sqref="B2"/>
    </sheetView>
  </sheetViews>
  <sheetFormatPr defaultRowHeight="15"/>
  <cols>
    <col min="1" max="1" width="6" style="322" customWidth="1"/>
    <col min="2" max="2" width="55.28515625" style="322" customWidth="1"/>
    <col min="3" max="3" width="33.140625" style="322" customWidth="1"/>
    <col min="4" max="4" width="12.7109375" style="462" customWidth="1"/>
    <col min="5" max="5" width="12.42578125" style="462" customWidth="1"/>
    <col min="6" max="6" width="12" style="462" customWidth="1"/>
    <col min="7" max="8" width="12.42578125" style="462" customWidth="1"/>
    <col min="9" max="9" width="12" style="462" customWidth="1"/>
    <col min="10" max="10" width="12.140625" style="462" customWidth="1"/>
    <col min="11" max="11" width="11.140625" style="462" customWidth="1"/>
    <col min="12" max="12" width="30" style="322" customWidth="1"/>
    <col min="13" max="16384" width="9.140625" style="322"/>
  </cols>
  <sheetData>
    <row r="1" spans="1:12" ht="9" customHeight="1">
      <c r="A1" s="318"/>
      <c r="B1" s="319"/>
      <c r="C1" s="320"/>
      <c r="D1" s="321"/>
      <c r="E1" s="321"/>
      <c r="F1" s="321"/>
      <c r="G1" s="321"/>
      <c r="H1" s="321"/>
      <c r="I1" s="321"/>
      <c r="J1" s="321"/>
      <c r="K1" s="321"/>
      <c r="L1" s="319"/>
    </row>
    <row r="2" spans="1:12" ht="18">
      <c r="A2" s="323" t="s">
        <v>25</v>
      </c>
      <c r="B2" s="324"/>
      <c r="C2" s="325"/>
      <c r="D2" s="321"/>
      <c r="E2" s="321"/>
      <c r="F2" s="321"/>
      <c r="G2" s="321"/>
      <c r="H2" s="321"/>
      <c r="I2" s="321"/>
      <c r="J2" s="321"/>
      <c r="K2" s="321"/>
      <c r="L2" s="319"/>
    </row>
    <row r="3" spans="1:12" ht="15.75">
      <c r="A3" s="326" t="s">
        <v>59</v>
      </c>
      <c r="B3" s="327"/>
      <c r="C3" s="325"/>
      <c r="D3" s="321"/>
      <c r="E3" s="321"/>
      <c r="F3" s="321"/>
      <c r="G3" s="321"/>
      <c r="H3" s="321"/>
      <c r="I3" s="321"/>
      <c r="J3" s="321"/>
      <c r="K3" s="321"/>
      <c r="L3" s="319"/>
    </row>
    <row r="4" spans="1:12" ht="15.75">
      <c r="A4" s="325"/>
      <c r="B4" s="328"/>
      <c r="C4" s="328"/>
      <c r="D4" s="321"/>
      <c r="E4" s="321"/>
      <c r="F4" s="321"/>
      <c r="G4" s="321"/>
      <c r="H4" s="321"/>
      <c r="I4" s="321"/>
      <c r="J4" s="321"/>
      <c r="K4" s="321"/>
    </row>
    <row r="5" spans="1:12" ht="15.75">
      <c r="A5" s="329"/>
      <c r="B5" s="330" t="s">
        <v>448</v>
      </c>
      <c r="C5" s="325"/>
      <c r="D5" s="321"/>
      <c r="E5" s="321"/>
      <c r="F5" s="321"/>
      <c r="G5" s="321"/>
      <c r="H5" s="321"/>
      <c r="I5" s="321"/>
      <c r="J5" s="321"/>
      <c r="K5" s="321"/>
      <c r="L5" s="319"/>
    </row>
    <row r="6" spans="1:12" ht="16.5" customHeight="1" thickBot="1">
      <c r="A6" s="324"/>
      <c r="B6" s="324"/>
      <c r="C6" s="325"/>
      <c r="D6" s="321"/>
      <c r="E6" s="321"/>
      <c r="F6" s="321"/>
      <c r="G6" s="321"/>
      <c r="H6" s="321"/>
      <c r="I6" s="321"/>
      <c r="J6" s="321"/>
      <c r="K6" s="321"/>
      <c r="L6" s="319"/>
    </row>
    <row r="7" spans="1:12" ht="15.75" thickBot="1">
      <c r="A7" s="331" t="s">
        <v>24</v>
      </c>
      <c r="B7" s="332" t="s">
        <v>26</v>
      </c>
      <c r="C7" s="333" t="s">
        <v>21</v>
      </c>
      <c r="D7" s="889"/>
      <c r="E7" s="889"/>
      <c r="F7" s="889"/>
      <c r="G7" s="889"/>
      <c r="H7" s="889"/>
      <c r="I7" s="889"/>
      <c r="J7" s="889"/>
      <c r="K7" s="889"/>
      <c r="L7" s="890"/>
    </row>
    <row r="8" spans="1:12" ht="15.75" thickBot="1">
      <c r="A8" s="891" t="s">
        <v>532</v>
      </c>
      <c r="B8" s="892"/>
      <c r="C8" s="892"/>
      <c r="D8" s="892"/>
      <c r="E8" s="892"/>
      <c r="F8" s="892"/>
      <c r="G8" s="892"/>
      <c r="H8" s="892"/>
      <c r="I8" s="892"/>
      <c r="J8" s="892"/>
      <c r="K8" s="892"/>
      <c r="L8" s="893"/>
    </row>
    <row r="9" spans="1:12">
      <c r="A9" s="819" t="s">
        <v>39</v>
      </c>
      <c r="B9" s="837" t="s">
        <v>5</v>
      </c>
      <c r="C9" s="838"/>
      <c r="D9" s="334">
        <v>2008</v>
      </c>
      <c r="E9" s="334">
        <v>2009</v>
      </c>
      <c r="F9" s="334">
        <v>2010</v>
      </c>
      <c r="G9" s="334">
        <v>2011</v>
      </c>
      <c r="H9" s="334">
        <v>2012</v>
      </c>
      <c r="I9" s="334">
        <v>2013</v>
      </c>
      <c r="J9" s="334">
        <v>2014</v>
      </c>
      <c r="K9" s="334">
        <v>2015</v>
      </c>
      <c r="L9" s="335" t="s">
        <v>372</v>
      </c>
    </row>
    <row r="10" spans="1:12">
      <c r="A10" s="820"/>
      <c r="B10" s="828" t="s">
        <v>536</v>
      </c>
      <c r="C10" s="336" t="s">
        <v>56</v>
      </c>
      <c r="D10" s="337">
        <v>622050</v>
      </c>
      <c r="E10" s="337">
        <v>621320</v>
      </c>
      <c r="F10" s="337">
        <v>620800</v>
      </c>
      <c r="G10" s="337">
        <v>619700</v>
      </c>
      <c r="H10" s="337">
        <v>618138</v>
      </c>
      <c r="I10" s="337">
        <v>616167</v>
      </c>
      <c r="J10" s="337">
        <v>614919</v>
      </c>
      <c r="K10" s="337">
        <v>614389</v>
      </c>
      <c r="L10" s="854" t="s">
        <v>373</v>
      </c>
    </row>
    <row r="11" spans="1:12">
      <c r="A11" s="820"/>
      <c r="B11" s="829"/>
      <c r="C11" s="336" t="s">
        <v>57</v>
      </c>
      <c r="D11" s="337">
        <v>716390</v>
      </c>
      <c r="E11" s="337">
        <v>714420</v>
      </c>
      <c r="F11" s="337">
        <v>712490</v>
      </c>
      <c r="G11" s="337">
        <v>709960</v>
      </c>
      <c r="H11" s="337">
        <v>707079</v>
      </c>
      <c r="I11" s="337">
        <v>704007</v>
      </c>
      <c r="J11" s="337">
        <v>700900</v>
      </c>
      <c r="K11" s="337">
        <v>698882</v>
      </c>
      <c r="L11" s="854"/>
    </row>
    <row r="12" spans="1:12">
      <c r="A12" s="820"/>
      <c r="B12" s="829"/>
      <c r="C12" s="338" t="s">
        <v>0</v>
      </c>
      <c r="D12" s="339">
        <f>SUM(D10:D11)</f>
        <v>1338440</v>
      </c>
      <c r="E12" s="339">
        <f>SUM(E10:E11)</f>
        <v>1335740</v>
      </c>
      <c r="F12" s="339">
        <f t="shared" ref="F12:K12" si="0">SUM(F10:F11)</f>
        <v>1333290</v>
      </c>
      <c r="G12" s="339">
        <f t="shared" si="0"/>
        <v>1329660</v>
      </c>
      <c r="H12" s="339">
        <f t="shared" si="0"/>
        <v>1325217</v>
      </c>
      <c r="I12" s="339">
        <f t="shared" si="0"/>
        <v>1320174</v>
      </c>
      <c r="J12" s="339">
        <f t="shared" si="0"/>
        <v>1315819</v>
      </c>
      <c r="K12" s="339">
        <f t="shared" si="0"/>
        <v>1313271</v>
      </c>
      <c r="L12" s="854"/>
    </row>
    <row r="13" spans="1:12" ht="15.75" thickBot="1">
      <c r="A13" s="862"/>
      <c r="B13" s="839"/>
      <c r="C13" s="340" t="s">
        <v>955</v>
      </c>
      <c r="D13" s="341">
        <v>906360</v>
      </c>
      <c r="E13" s="341">
        <v>903250</v>
      </c>
      <c r="F13" s="341">
        <v>899210</v>
      </c>
      <c r="G13" s="341">
        <v>893550</v>
      </c>
      <c r="H13" s="341">
        <v>884990</v>
      </c>
      <c r="I13" s="341">
        <v>875302</v>
      </c>
      <c r="J13" s="341">
        <v>866008</v>
      </c>
      <c r="K13" s="341">
        <v>857323</v>
      </c>
      <c r="L13" s="855"/>
    </row>
    <row r="14" spans="1:12" ht="15" customHeight="1">
      <c r="A14" s="819" t="s">
        <v>40</v>
      </c>
      <c r="B14" s="342" t="s">
        <v>928</v>
      </c>
      <c r="C14" s="343" t="s">
        <v>954</v>
      </c>
      <c r="D14" s="344"/>
      <c r="E14" s="344"/>
      <c r="F14" s="344"/>
      <c r="G14" s="344"/>
      <c r="H14" s="345">
        <v>243862</v>
      </c>
      <c r="I14" s="345">
        <v>243691</v>
      </c>
      <c r="J14" s="345">
        <v>243640</v>
      </c>
      <c r="K14" s="345">
        <v>244403</v>
      </c>
      <c r="L14" s="894" t="s">
        <v>375</v>
      </c>
    </row>
    <row r="15" spans="1:12">
      <c r="A15" s="820"/>
      <c r="B15" s="828" t="s">
        <v>1083</v>
      </c>
      <c r="C15" s="336" t="s">
        <v>956</v>
      </c>
      <c r="D15" s="344"/>
      <c r="E15" s="344"/>
      <c r="F15" s="344"/>
      <c r="G15" s="344"/>
      <c r="H15" s="346">
        <v>106742</v>
      </c>
      <c r="I15" s="346">
        <v>106209</v>
      </c>
      <c r="J15" s="346">
        <v>104814</v>
      </c>
      <c r="K15" s="346">
        <v>102965</v>
      </c>
      <c r="L15" s="895"/>
    </row>
    <row r="16" spans="1:12">
      <c r="A16" s="820"/>
      <c r="B16" s="829"/>
      <c r="C16" s="336" t="s">
        <v>957</v>
      </c>
      <c r="D16" s="344"/>
      <c r="E16" s="344"/>
      <c r="F16" s="344"/>
      <c r="G16" s="344"/>
      <c r="H16" s="346">
        <v>302586</v>
      </c>
      <c r="I16" s="346">
        <v>296173</v>
      </c>
      <c r="J16" s="346">
        <v>290555</v>
      </c>
      <c r="K16" s="346">
        <v>285155</v>
      </c>
      <c r="L16" s="872"/>
    </row>
    <row r="17" spans="1:12">
      <c r="A17" s="820"/>
      <c r="B17" s="829"/>
      <c r="C17" s="347" t="s">
        <v>958</v>
      </c>
      <c r="D17" s="337">
        <v>71600</v>
      </c>
      <c r="E17" s="337">
        <v>74570</v>
      </c>
      <c r="F17" s="337">
        <v>76440</v>
      </c>
      <c r="G17" s="337">
        <v>78060</v>
      </c>
      <c r="H17" s="337">
        <v>77966</v>
      </c>
      <c r="I17" s="337">
        <v>76129</v>
      </c>
      <c r="J17" s="337">
        <v>73673</v>
      </c>
      <c r="K17" s="337">
        <v>71714</v>
      </c>
      <c r="L17" s="854" t="s">
        <v>373</v>
      </c>
    </row>
    <row r="18" spans="1:12">
      <c r="A18" s="820"/>
      <c r="B18" s="829"/>
      <c r="C18" s="347" t="s">
        <v>959</v>
      </c>
      <c r="D18" s="337">
        <v>61820</v>
      </c>
      <c r="E18" s="337">
        <v>62850</v>
      </c>
      <c r="F18" s="337">
        <v>64380</v>
      </c>
      <c r="G18" s="337">
        <v>65530</v>
      </c>
      <c r="H18" s="337">
        <v>67729</v>
      </c>
      <c r="I18" s="337">
        <v>70313</v>
      </c>
      <c r="J18" s="337">
        <v>73072</v>
      </c>
      <c r="K18" s="337">
        <v>74943</v>
      </c>
      <c r="L18" s="854"/>
    </row>
    <row r="19" spans="1:12">
      <c r="A19" s="820"/>
      <c r="B19" s="829"/>
      <c r="C19" s="336" t="s">
        <v>960</v>
      </c>
      <c r="D19" s="337">
        <v>65000</v>
      </c>
      <c r="E19" s="337">
        <v>62260</v>
      </c>
      <c r="F19" s="337">
        <v>60810</v>
      </c>
      <c r="G19" s="337">
        <v>60500</v>
      </c>
      <c r="H19" s="337">
        <v>59913</v>
      </c>
      <c r="I19" s="337">
        <v>60377</v>
      </c>
      <c r="J19" s="337">
        <v>61283</v>
      </c>
      <c r="K19" s="337">
        <v>62939</v>
      </c>
      <c r="L19" s="854"/>
    </row>
    <row r="20" spans="1:12">
      <c r="A20" s="820"/>
      <c r="B20" s="829"/>
      <c r="C20" s="336" t="s">
        <v>961</v>
      </c>
      <c r="D20" s="337">
        <v>93980</v>
      </c>
      <c r="E20" s="337">
        <v>87180</v>
      </c>
      <c r="F20" s="337">
        <v>79750</v>
      </c>
      <c r="G20" s="337">
        <v>73180</v>
      </c>
      <c r="H20" s="337">
        <v>68634</v>
      </c>
      <c r="I20" s="337">
        <v>64021</v>
      </c>
      <c r="J20" s="337">
        <v>61311</v>
      </c>
      <c r="K20" s="337">
        <v>59842</v>
      </c>
      <c r="L20" s="854"/>
    </row>
    <row r="21" spans="1:12">
      <c r="A21" s="820"/>
      <c r="B21" s="829"/>
      <c r="C21" s="348" t="s">
        <v>962</v>
      </c>
      <c r="D21" s="349">
        <f t="shared" ref="D21:K21" si="1">SUM(D17:D20)</f>
        <v>292400</v>
      </c>
      <c r="E21" s="349">
        <f t="shared" si="1"/>
        <v>286860</v>
      </c>
      <c r="F21" s="349">
        <f t="shared" si="1"/>
        <v>281380</v>
      </c>
      <c r="G21" s="349">
        <f t="shared" si="1"/>
        <v>277270</v>
      </c>
      <c r="H21" s="349">
        <f t="shared" si="1"/>
        <v>274242</v>
      </c>
      <c r="I21" s="349">
        <f t="shared" si="1"/>
        <v>270840</v>
      </c>
      <c r="J21" s="349">
        <f t="shared" si="1"/>
        <v>269339</v>
      </c>
      <c r="K21" s="349">
        <f t="shared" si="1"/>
        <v>269438</v>
      </c>
      <c r="L21" s="873"/>
    </row>
    <row r="22" spans="1:12" ht="15.75" thickBot="1">
      <c r="A22" s="862"/>
      <c r="B22" s="839"/>
      <c r="C22" s="340" t="s">
        <v>1042</v>
      </c>
      <c r="D22" s="344"/>
      <c r="E22" s="344"/>
      <c r="F22" s="344"/>
      <c r="G22" s="344"/>
      <c r="H22" s="350">
        <f>H14/H12</f>
        <v>0.18401665538549536</v>
      </c>
      <c r="I22" s="350">
        <f>I14/I12</f>
        <v>0.18459006161309038</v>
      </c>
      <c r="J22" s="350">
        <f>J14/J12</f>
        <v>0.18516224495922312</v>
      </c>
      <c r="K22" s="350">
        <f>K14/K12</f>
        <v>0.1861024876053762</v>
      </c>
      <c r="L22" s="351"/>
    </row>
    <row r="23" spans="1:12" ht="15" customHeight="1">
      <c r="A23" s="819" t="s">
        <v>41</v>
      </c>
      <c r="B23" s="837" t="s">
        <v>1082</v>
      </c>
      <c r="C23" s="838"/>
      <c r="D23" s="886">
        <v>2000</v>
      </c>
      <c r="E23" s="887"/>
      <c r="F23" s="887"/>
      <c r="G23" s="888"/>
      <c r="H23" s="863">
        <v>2011</v>
      </c>
      <c r="I23" s="864"/>
      <c r="J23" s="864"/>
      <c r="K23" s="865"/>
      <c r="L23" s="872" t="s">
        <v>1075</v>
      </c>
    </row>
    <row r="24" spans="1:12">
      <c r="A24" s="820"/>
      <c r="B24" s="828" t="s">
        <v>1084</v>
      </c>
      <c r="C24" s="336" t="s">
        <v>1079</v>
      </c>
      <c r="D24" s="876">
        <f>107828/D27</f>
        <v>0.5705487062807556</v>
      </c>
      <c r="E24" s="877"/>
      <c r="F24" s="877"/>
      <c r="G24" s="878"/>
      <c r="H24" s="876">
        <f>86001/H27</f>
        <v>0.5689100867908552</v>
      </c>
      <c r="I24" s="877"/>
      <c r="J24" s="877"/>
      <c r="K24" s="878"/>
      <c r="L24" s="854"/>
    </row>
    <row r="25" spans="1:12">
      <c r="A25" s="820"/>
      <c r="B25" s="829"/>
      <c r="C25" s="336" t="s">
        <v>1080</v>
      </c>
      <c r="D25" s="876">
        <f>62530/D27</f>
        <v>0.33086406688184561</v>
      </c>
      <c r="E25" s="877"/>
      <c r="F25" s="877"/>
      <c r="G25" s="878"/>
      <c r="H25" s="876">
        <f>50341/H27</f>
        <v>0.33301360076206604</v>
      </c>
      <c r="I25" s="877"/>
      <c r="J25" s="877"/>
      <c r="K25" s="878"/>
      <c r="L25" s="854"/>
    </row>
    <row r="26" spans="1:12">
      <c r="A26" s="820"/>
      <c r="B26" s="829"/>
      <c r="C26" s="336" t="s">
        <v>1081</v>
      </c>
      <c r="D26" s="876">
        <f>18632/D27</f>
        <v>9.8587226837398803E-2</v>
      </c>
      <c r="E26" s="877"/>
      <c r="F26" s="877"/>
      <c r="G26" s="878"/>
      <c r="H26" s="876">
        <f>14826/H27</f>
        <v>9.8076312447078748E-2</v>
      </c>
      <c r="I26" s="877"/>
      <c r="J26" s="877"/>
      <c r="K26" s="878"/>
      <c r="L26" s="854"/>
    </row>
    <row r="27" spans="1:12" ht="15.75" thickBot="1">
      <c r="A27" s="862"/>
      <c r="B27" s="830"/>
      <c r="C27" s="352" t="s">
        <v>478</v>
      </c>
      <c r="D27" s="879">
        <v>188990</v>
      </c>
      <c r="E27" s="880"/>
      <c r="F27" s="880"/>
      <c r="G27" s="881"/>
      <c r="H27" s="882">
        <v>151168</v>
      </c>
      <c r="I27" s="883"/>
      <c r="J27" s="883"/>
      <c r="K27" s="884"/>
      <c r="L27" s="855"/>
    </row>
    <row r="28" spans="1:12">
      <c r="A28" s="819" t="s">
        <v>42</v>
      </c>
      <c r="B28" s="353" t="s">
        <v>7</v>
      </c>
      <c r="C28" s="354"/>
      <c r="D28" s="355">
        <v>2008</v>
      </c>
      <c r="E28" s="355">
        <v>2009</v>
      </c>
      <c r="F28" s="355">
        <v>2010</v>
      </c>
      <c r="G28" s="355">
        <v>2011</v>
      </c>
      <c r="H28" s="355">
        <v>2012</v>
      </c>
      <c r="I28" s="355">
        <v>2013</v>
      </c>
      <c r="J28" s="355">
        <v>2014</v>
      </c>
      <c r="K28" s="355">
        <v>2015</v>
      </c>
      <c r="L28" s="872" t="s">
        <v>490</v>
      </c>
    </row>
    <row r="29" spans="1:12" ht="23.25" thickBot="1">
      <c r="A29" s="862"/>
      <c r="B29" s="356" t="s">
        <v>543</v>
      </c>
      <c r="C29" s="348" t="s">
        <v>991</v>
      </c>
      <c r="D29" s="357">
        <v>47.67201</v>
      </c>
      <c r="E29" s="357">
        <v>47.881540000000001</v>
      </c>
      <c r="F29" s="357">
        <v>48.273479999999999</v>
      </c>
      <c r="G29" s="357">
        <v>48.806449999999998</v>
      </c>
      <c r="H29" s="357">
        <v>49.743729999999999</v>
      </c>
      <c r="I29" s="357">
        <v>50.82497</v>
      </c>
      <c r="J29" s="357">
        <v>51.940739999999998</v>
      </c>
      <c r="K29" s="357">
        <v>53.182760000000002</v>
      </c>
      <c r="L29" s="873"/>
    </row>
    <row r="30" spans="1:12">
      <c r="A30" s="819" t="s">
        <v>43</v>
      </c>
      <c r="B30" s="837" t="s">
        <v>8</v>
      </c>
      <c r="C30" s="838"/>
      <c r="D30" s="301">
        <v>2008</v>
      </c>
      <c r="E30" s="301">
        <v>2009</v>
      </c>
      <c r="F30" s="301">
        <v>2010</v>
      </c>
      <c r="G30" s="301">
        <v>2011</v>
      </c>
      <c r="H30" s="301">
        <v>2012</v>
      </c>
      <c r="I30" s="301">
        <v>2013</v>
      </c>
      <c r="J30" s="301">
        <v>2014</v>
      </c>
      <c r="K30" s="301">
        <v>2015</v>
      </c>
      <c r="L30" s="853" t="s">
        <v>397</v>
      </c>
    </row>
    <row r="31" spans="1:12">
      <c r="A31" s="820"/>
      <c r="B31" s="821" t="s">
        <v>523</v>
      </c>
      <c r="C31" s="336" t="s">
        <v>401</v>
      </c>
      <c r="D31" s="358">
        <v>35234</v>
      </c>
      <c r="E31" s="358">
        <v>41168</v>
      </c>
      <c r="F31" s="358">
        <v>40201</v>
      </c>
      <c r="G31" s="358">
        <v>39846</v>
      </c>
      <c r="H31" s="358">
        <v>38633</v>
      </c>
      <c r="I31" s="358">
        <v>32245</v>
      </c>
      <c r="J31" s="358">
        <v>40392</v>
      </c>
      <c r="K31" s="359"/>
      <c r="L31" s="854"/>
    </row>
    <row r="32" spans="1:12">
      <c r="A32" s="820"/>
      <c r="B32" s="818"/>
      <c r="C32" s="336" t="s">
        <v>400</v>
      </c>
      <c r="D32" s="358">
        <v>35969</v>
      </c>
      <c r="E32" s="358">
        <v>41942</v>
      </c>
      <c r="F32" s="358">
        <v>42685</v>
      </c>
      <c r="G32" s="358">
        <v>42351</v>
      </c>
      <c r="H32" s="358">
        <v>42315</v>
      </c>
      <c r="I32" s="358">
        <v>34887</v>
      </c>
      <c r="J32" s="358">
        <v>41125</v>
      </c>
      <c r="K32" s="360"/>
      <c r="L32" s="854"/>
    </row>
    <row r="33" spans="1:12" ht="15.75" thickBot="1">
      <c r="A33" s="862"/>
      <c r="B33" s="885"/>
      <c r="C33" s="361" t="s">
        <v>399</v>
      </c>
      <c r="D33" s="362">
        <f>D31-D32</f>
        <v>-735</v>
      </c>
      <c r="E33" s="362">
        <f t="shared" ref="E33:J33" si="2">E31-E32</f>
        <v>-774</v>
      </c>
      <c r="F33" s="362">
        <f t="shared" si="2"/>
        <v>-2484</v>
      </c>
      <c r="G33" s="362">
        <f t="shared" si="2"/>
        <v>-2505</v>
      </c>
      <c r="H33" s="362">
        <f t="shared" si="2"/>
        <v>-3682</v>
      </c>
      <c r="I33" s="362">
        <f t="shared" si="2"/>
        <v>-2642</v>
      </c>
      <c r="J33" s="362">
        <f t="shared" si="2"/>
        <v>-733</v>
      </c>
      <c r="K33" s="363"/>
      <c r="L33" s="855"/>
    </row>
    <row r="34" spans="1:12">
      <c r="A34" s="819" t="s">
        <v>376</v>
      </c>
      <c r="B34" s="364" t="s">
        <v>450</v>
      </c>
      <c r="C34" s="354" t="s">
        <v>537</v>
      </c>
      <c r="D34" s="365">
        <v>1454166515.4100001</v>
      </c>
      <c r="E34" s="365">
        <v>1291813160.6900001</v>
      </c>
      <c r="F34" s="365">
        <v>1270092071.1199999</v>
      </c>
      <c r="G34" s="365">
        <v>1323985456.3800001</v>
      </c>
      <c r="H34" s="365">
        <v>1411231409.3299999</v>
      </c>
      <c r="I34" s="365">
        <v>1477037310.6299999</v>
      </c>
      <c r="J34" s="365">
        <v>1500875687.77</v>
      </c>
      <c r="K34" s="366"/>
      <c r="L34" s="872" t="s">
        <v>398</v>
      </c>
    </row>
    <row r="35" spans="1:12" ht="15.75" thickBot="1">
      <c r="A35" s="862"/>
      <c r="B35" s="367" t="s">
        <v>451</v>
      </c>
      <c r="C35" s="352" t="s">
        <v>538</v>
      </c>
      <c r="D35" s="368">
        <f>D34/D12</f>
        <v>1086.4637304698008</v>
      </c>
      <c r="E35" s="368">
        <f t="shared" ref="E35:J35" si="3">E34/E12</f>
        <v>967.114229333553</v>
      </c>
      <c r="F35" s="368">
        <f t="shared" si="3"/>
        <v>952.60001284041721</v>
      </c>
      <c r="G35" s="368">
        <f t="shared" si="3"/>
        <v>995.73233486756021</v>
      </c>
      <c r="H35" s="368">
        <f t="shared" si="3"/>
        <v>1064.9059054705758</v>
      </c>
      <c r="I35" s="368">
        <f t="shared" si="3"/>
        <v>1118.8201787264404</v>
      </c>
      <c r="J35" s="368">
        <f t="shared" si="3"/>
        <v>1140.6399267452439</v>
      </c>
      <c r="K35" s="363"/>
      <c r="L35" s="855"/>
    </row>
    <row r="36" spans="1:12" ht="22.5">
      <c r="A36" s="819" t="s">
        <v>44</v>
      </c>
      <c r="B36" s="369" t="s">
        <v>11</v>
      </c>
      <c r="C36" s="343" t="s">
        <v>396</v>
      </c>
      <c r="D36" s="370">
        <v>19705.666666666668</v>
      </c>
      <c r="E36" s="370">
        <v>66970.666666666672</v>
      </c>
      <c r="F36" s="370">
        <v>79653.583333333328</v>
      </c>
      <c r="G36" s="370">
        <v>54544</v>
      </c>
      <c r="H36" s="370">
        <v>42781.416666666664</v>
      </c>
      <c r="I36" s="370">
        <v>37061.833333333336</v>
      </c>
      <c r="J36" s="370">
        <v>29493.666666666668</v>
      </c>
      <c r="K36" s="370">
        <v>27989.083333333332</v>
      </c>
      <c r="L36" s="853" t="s">
        <v>409</v>
      </c>
    </row>
    <row r="37" spans="1:12" ht="34.5" thickBot="1">
      <c r="A37" s="862"/>
      <c r="B37" s="371" t="s">
        <v>544</v>
      </c>
      <c r="C37" s="372" t="s">
        <v>963</v>
      </c>
      <c r="D37" s="373">
        <f t="shared" ref="D37:K37" si="4">D36/D13</f>
        <v>2.1741544934316018E-2</v>
      </c>
      <c r="E37" s="373">
        <f t="shared" si="4"/>
        <v>7.41441092351693E-2</v>
      </c>
      <c r="F37" s="373">
        <f t="shared" si="4"/>
        <v>8.8581736561352001E-2</v>
      </c>
      <c r="G37" s="373">
        <f t="shared" si="4"/>
        <v>6.1041911476694084E-2</v>
      </c>
      <c r="H37" s="373">
        <f t="shared" si="4"/>
        <v>4.8341130031601107E-2</v>
      </c>
      <c r="I37" s="373">
        <f t="shared" si="4"/>
        <v>4.2341766993944187E-2</v>
      </c>
      <c r="J37" s="373">
        <f t="shared" si="4"/>
        <v>3.4057037194421609E-2</v>
      </c>
      <c r="K37" s="373">
        <f t="shared" si="4"/>
        <v>3.2647069229839086E-2</v>
      </c>
      <c r="L37" s="873"/>
    </row>
    <row r="38" spans="1:12">
      <c r="A38" s="819" t="s">
        <v>377</v>
      </c>
      <c r="B38" s="837" t="s">
        <v>489</v>
      </c>
      <c r="C38" s="838"/>
      <c r="D38" s="301">
        <v>2008</v>
      </c>
      <c r="E38" s="301">
        <v>2009</v>
      </c>
      <c r="F38" s="301">
        <v>2010</v>
      </c>
      <c r="G38" s="301">
        <v>2011</v>
      </c>
      <c r="H38" s="301">
        <v>2012</v>
      </c>
      <c r="I38" s="301">
        <v>2013</v>
      </c>
      <c r="J38" s="301">
        <v>2014</v>
      </c>
      <c r="K38" s="301">
        <v>2015</v>
      </c>
      <c r="L38" s="853" t="s">
        <v>492</v>
      </c>
    </row>
    <row r="39" spans="1:12" ht="35.25" customHeight="1" thickBot="1">
      <c r="A39" s="862"/>
      <c r="B39" s="874" t="s">
        <v>491</v>
      </c>
      <c r="C39" s="875"/>
      <c r="D39" s="374">
        <v>0.82499999999999996</v>
      </c>
      <c r="E39" s="374">
        <v>0.79300000000000004</v>
      </c>
      <c r="F39" s="374">
        <v>0.77100000000000002</v>
      </c>
      <c r="G39" s="374">
        <v>0.752</v>
      </c>
      <c r="H39" s="374">
        <v>0.752</v>
      </c>
      <c r="I39" s="374">
        <v>0.76600000000000001</v>
      </c>
      <c r="J39" s="374">
        <v>0.78500000000000003</v>
      </c>
      <c r="K39" s="374">
        <v>0.80600000000000005</v>
      </c>
      <c r="L39" s="855"/>
    </row>
    <row r="40" spans="1:12">
      <c r="A40" s="819" t="s">
        <v>45</v>
      </c>
      <c r="B40" s="364" t="s">
        <v>12</v>
      </c>
      <c r="C40" s="354" t="s">
        <v>56</v>
      </c>
      <c r="D40" s="375">
        <v>937.64779999999996</v>
      </c>
      <c r="E40" s="375">
        <v>888.11626999999999</v>
      </c>
      <c r="F40" s="375">
        <v>884.35636</v>
      </c>
      <c r="G40" s="375">
        <v>923.18241999999998</v>
      </c>
      <c r="H40" s="375">
        <v>981.59396000000004</v>
      </c>
      <c r="I40" s="375">
        <v>1041.424</v>
      </c>
      <c r="J40" s="375">
        <v>1096.5</v>
      </c>
      <c r="K40" s="376"/>
      <c r="L40" s="872" t="s">
        <v>403</v>
      </c>
    </row>
    <row r="41" spans="1:12">
      <c r="A41" s="820"/>
      <c r="B41" s="828" t="s">
        <v>402</v>
      </c>
      <c r="C41" s="336" t="s">
        <v>57</v>
      </c>
      <c r="D41" s="377">
        <v>686.53893000000005</v>
      </c>
      <c r="E41" s="377">
        <v>671.26404000000002</v>
      </c>
      <c r="F41" s="377">
        <v>667.16646000000003</v>
      </c>
      <c r="G41" s="377">
        <v>687.84306000000004</v>
      </c>
      <c r="H41" s="377">
        <v>723.21226999999999</v>
      </c>
      <c r="I41" s="377">
        <v>775.75199999999995</v>
      </c>
      <c r="J41" s="377">
        <v>828.63</v>
      </c>
      <c r="K41" s="378"/>
      <c r="L41" s="854"/>
    </row>
    <row r="42" spans="1:12" ht="15.75" thickBot="1">
      <c r="A42" s="820"/>
      <c r="B42" s="829"/>
      <c r="C42" s="372" t="s">
        <v>411</v>
      </c>
      <c r="D42" s="379">
        <v>805.60632999999996</v>
      </c>
      <c r="E42" s="379">
        <v>770.58275000000003</v>
      </c>
      <c r="F42" s="379">
        <v>766.78260999999998</v>
      </c>
      <c r="G42" s="379">
        <v>797.64698999999996</v>
      </c>
      <c r="H42" s="379">
        <v>844.43898999999999</v>
      </c>
      <c r="I42" s="379">
        <v>900.10900000000004</v>
      </c>
      <c r="J42" s="379">
        <v>954.02</v>
      </c>
      <c r="K42" s="380"/>
      <c r="L42" s="873"/>
    </row>
    <row r="43" spans="1:12" ht="15" customHeight="1">
      <c r="A43" s="794" t="s">
        <v>46</v>
      </c>
      <c r="B43" s="381" t="s">
        <v>6</v>
      </c>
      <c r="C43" s="343" t="s">
        <v>992</v>
      </c>
      <c r="D43" s="382">
        <v>16028</v>
      </c>
      <c r="E43" s="382">
        <v>15763</v>
      </c>
      <c r="F43" s="382">
        <v>15825</v>
      </c>
      <c r="G43" s="382">
        <v>14679</v>
      </c>
      <c r="H43" s="382">
        <v>14056</v>
      </c>
      <c r="I43" s="382">
        <v>13531</v>
      </c>
      <c r="J43" s="382">
        <v>13551</v>
      </c>
      <c r="K43" s="383"/>
      <c r="L43" s="853" t="s">
        <v>1072</v>
      </c>
    </row>
    <row r="44" spans="1:12">
      <c r="A44" s="795"/>
      <c r="B44" s="774" t="s">
        <v>524</v>
      </c>
      <c r="C44" s="336" t="s">
        <v>993</v>
      </c>
      <c r="D44" s="384">
        <v>16675</v>
      </c>
      <c r="E44" s="384">
        <v>16081</v>
      </c>
      <c r="F44" s="384">
        <v>15790</v>
      </c>
      <c r="G44" s="384">
        <v>15244</v>
      </c>
      <c r="H44" s="384">
        <v>15450</v>
      </c>
      <c r="I44" s="384">
        <v>15244</v>
      </c>
      <c r="J44" s="384">
        <v>15484</v>
      </c>
      <c r="K44" s="378"/>
      <c r="L44" s="854"/>
    </row>
    <row r="45" spans="1:12">
      <c r="A45" s="795"/>
      <c r="B45" s="774"/>
      <c r="C45" s="338" t="s">
        <v>994</v>
      </c>
      <c r="D45" s="385">
        <f>D43-D44</f>
        <v>-647</v>
      </c>
      <c r="E45" s="385">
        <f t="shared" ref="E45:J45" si="5">E43-E44</f>
        <v>-318</v>
      </c>
      <c r="F45" s="385">
        <f t="shared" si="5"/>
        <v>35</v>
      </c>
      <c r="G45" s="385">
        <f t="shared" si="5"/>
        <v>-565</v>
      </c>
      <c r="H45" s="385">
        <f t="shared" si="5"/>
        <v>-1394</v>
      </c>
      <c r="I45" s="385">
        <f t="shared" si="5"/>
        <v>-1713</v>
      </c>
      <c r="J45" s="385">
        <f t="shared" si="5"/>
        <v>-1933</v>
      </c>
      <c r="K45" s="386"/>
      <c r="L45" s="854"/>
    </row>
    <row r="46" spans="1:12" ht="15.75" thickBot="1">
      <c r="A46" s="796"/>
      <c r="B46" s="814"/>
      <c r="C46" s="352" t="s">
        <v>995</v>
      </c>
      <c r="D46" s="387">
        <f>D45/(D12/1000)</f>
        <v>-0.48339858342548037</v>
      </c>
      <c r="E46" s="387">
        <f t="shared" ref="E46:J46" si="6">E45/(E12/1000)</f>
        <v>-0.23807028313893422</v>
      </c>
      <c r="F46" s="387">
        <f t="shared" si="6"/>
        <v>2.6250853152727464E-2</v>
      </c>
      <c r="G46" s="387">
        <f t="shared" si="6"/>
        <v>-0.42492065640840515</v>
      </c>
      <c r="H46" s="387">
        <f t="shared" si="6"/>
        <v>-1.0519031977404454</v>
      </c>
      <c r="I46" s="387">
        <f t="shared" si="6"/>
        <v>-1.297556231224066</v>
      </c>
      <c r="J46" s="387">
        <f t="shared" si="6"/>
        <v>-1.4690470345845439</v>
      </c>
      <c r="K46" s="363"/>
      <c r="L46" s="855"/>
    </row>
    <row r="47" spans="1:12" ht="15" customHeight="1">
      <c r="A47" s="820" t="s">
        <v>512</v>
      </c>
      <c r="B47" s="364" t="s">
        <v>9</v>
      </c>
      <c r="C47" s="354"/>
      <c r="D47" s="869">
        <v>2000</v>
      </c>
      <c r="E47" s="870"/>
      <c r="F47" s="870"/>
      <c r="G47" s="871"/>
      <c r="H47" s="869">
        <v>2011</v>
      </c>
      <c r="I47" s="870"/>
      <c r="J47" s="870"/>
      <c r="K47" s="871"/>
      <c r="L47" s="872" t="s">
        <v>1073</v>
      </c>
    </row>
    <row r="48" spans="1:12" ht="15" customHeight="1">
      <c r="A48" s="820"/>
      <c r="B48" s="828" t="s">
        <v>47</v>
      </c>
      <c r="C48" s="336" t="s">
        <v>996</v>
      </c>
      <c r="D48" s="856">
        <v>921817</v>
      </c>
      <c r="E48" s="857"/>
      <c r="F48" s="857"/>
      <c r="G48" s="858"/>
      <c r="H48" s="856">
        <v>887216</v>
      </c>
      <c r="I48" s="857"/>
      <c r="J48" s="857"/>
      <c r="K48" s="858"/>
      <c r="L48" s="854"/>
    </row>
    <row r="49" spans="1:12">
      <c r="A49" s="820"/>
      <c r="B49" s="829"/>
      <c r="C49" s="336" t="s">
        <v>997</v>
      </c>
      <c r="D49" s="856">
        <v>406755</v>
      </c>
      <c r="E49" s="857"/>
      <c r="F49" s="857"/>
      <c r="G49" s="858"/>
      <c r="H49" s="856">
        <v>383118</v>
      </c>
      <c r="I49" s="857"/>
      <c r="J49" s="857"/>
      <c r="K49" s="858"/>
      <c r="L49" s="854"/>
    </row>
    <row r="50" spans="1:12">
      <c r="A50" s="820"/>
      <c r="B50" s="829"/>
      <c r="C50" s="336" t="s">
        <v>998</v>
      </c>
      <c r="D50" s="856">
        <v>32291</v>
      </c>
      <c r="E50" s="857"/>
      <c r="F50" s="857"/>
      <c r="G50" s="858"/>
      <c r="H50" s="856">
        <v>22398</v>
      </c>
      <c r="I50" s="857"/>
      <c r="J50" s="857"/>
      <c r="K50" s="858"/>
      <c r="L50" s="854"/>
    </row>
    <row r="51" spans="1:12" ht="23.25" thickBot="1">
      <c r="A51" s="862"/>
      <c r="B51" s="839"/>
      <c r="C51" s="348" t="s">
        <v>999</v>
      </c>
      <c r="D51" s="866">
        <f>(D49+D50)/(D48+D49+D50)</f>
        <v>0.32262321776696112</v>
      </c>
      <c r="E51" s="867"/>
      <c r="F51" s="867"/>
      <c r="G51" s="868"/>
      <c r="H51" s="866">
        <f>(H49+H50)/(H48+H49+H50)</f>
        <v>0.31368914825346628</v>
      </c>
      <c r="I51" s="867"/>
      <c r="J51" s="867"/>
      <c r="K51" s="868"/>
      <c r="L51" s="873"/>
    </row>
    <row r="52" spans="1:12" ht="15" customHeight="1">
      <c r="A52" s="819" t="s">
        <v>513</v>
      </c>
      <c r="B52" s="381" t="s">
        <v>410</v>
      </c>
      <c r="C52" s="343"/>
      <c r="D52" s="863">
        <v>2000</v>
      </c>
      <c r="E52" s="864"/>
      <c r="F52" s="864"/>
      <c r="G52" s="865"/>
      <c r="H52" s="863">
        <v>2011</v>
      </c>
      <c r="I52" s="864"/>
      <c r="J52" s="864"/>
      <c r="K52" s="865"/>
      <c r="L52" s="853" t="s">
        <v>1074</v>
      </c>
    </row>
    <row r="53" spans="1:12" ht="36" customHeight="1">
      <c r="A53" s="820"/>
      <c r="B53" s="828" t="s">
        <v>545</v>
      </c>
      <c r="C53" s="336" t="s">
        <v>1043</v>
      </c>
      <c r="D53" s="856">
        <v>470835</v>
      </c>
      <c r="E53" s="857"/>
      <c r="F53" s="857"/>
      <c r="G53" s="858"/>
      <c r="H53" s="856">
        <v>330089</v>
      </c>
      <c r="I53" s="857"/>
      <c r="J53" s="857"/>
      <c r="K53" s="858"/>
      <c r="L53" s="854"/>
    </row>
    <row r="54" spans="1:12">
      <c r="A54" s="820"/>
      <c r="B54" s="829"/>
      <c r="C54" s="336" t="s">
        <v>1001</v>
      </c>
      <c r="D54" s="859">
        <f>D53/(D53+D55+D57)</f>
        <v>0.39196661372014263</v>
      </c>
      <c r="E54" s="860"/>
      <c r="F54" s="860"/>
      <c r="G54" s="861"/>
      <c r="H54" s="859">
        <f>H53/(H53+H55+H57)</f>
        <v>0.29023763173675332</v>
      </c>
      <c r="I54" s="860"/>
      <c r="J54" s="860"/>
      <c r="K54" s="861"/>
      <c r="L54" s="854"/>
    </row>
    <row r="55" spans="1:12" ht="56.25">
      <c r="A55" s="820"/>
      <c r="B55" s="829"/>
      <c r="C55" s="336" t="s">
        <v>1002</v>
      </c>
      <c r="D55" s="856">
        <v>573528</v>
      </c>
      <c r="E55" s="857"/>
      <c r="F55" s="857"/>
      <c r="G55" s="858"/>
      <c r="H55" s="856">
        <v>464928</v>
      </c>
      <c r="I55" s="857"/>
      <c r="J55" s="857"/>
      <c r="K55" s="858"/>
      <c r="L55" s="854"/>
    </row>
    <row r="56" spans="1:12">
      <c r="A56" s="820"/>
      <c r="B56" s="829"/>
      <c r="C56" s="336" t="s">
        <v>1001</v>
      </c>
      <c r="D56" s="859">
        <f>D55/(D53+D55+D57)</f>
        <v>0.4774577676546688</v>
      </c>
      <c r="E56" s="860"/>
      <c r="F56" s="860"/>
      <c r="G56" s="861"/>
      <c r="H56" s="859">
        <f>H55/(H53+H55+H57)</f>
        <v>0.40879763229948668</v>
      </c>
      <c r="I56" s="860"/>
      <c r="J56" s="860"/>
      <c r="K56" s="861"/>
      <c r="L56" s="854"/>
    </row>
    <row r="57" spans="1:12">
      <c r="A57" s="820"/>
      <c r="B57" s="829"/>
      <c r="C57" s="336" t="s">
        <v>1003</v>
      </c>
      <c r="D57" s="856">
        <v>156849</v>
      </c>
      <c r="E57" s="857"/>
      <c r="F57" s="857"/>
      <c r="G57" s="858"/>
      <c r="H57" s="856">
        <v>342289</v>
      </c>
      <c r="I57" s="857"/>
      <c r="J57" s="857"/>
      <c r="K57" s="858"/>
      <c r="L57" s="854"/>
    </row>
    <row r="58" spans="1:12" ht="15.75" thickBot="1">
      <c r="A58" s="862"/>
      <c r="B58" s="839"/>
      <c r="C58" s="340" t="s">
        <v>1001</v>
      </c>
      <c r="D58" s="866">
        <f>D57/(D53+D55+D57)</f>
        <v>0.13057561862518857</v>
      </c>
      <c r="E58" s="867"/>
      <c r="F58" s="867"/>
      <c r="G58" s="868"/>
      <c r="H58" s="866">
        <f>H57/(H53+H55+H57)</f>
        <v>0.30096473596376</v>
      </c>
      <c r="I58" s="867"/>
      <c r="J58" s="867"/>
      <c r="K58" s="868"/>
      <c r="L58" s="855"/>
    </row>
    <row r="59" spans="1:12" ht="15.75" thickBot="1">
      <c r="A59" s="843" t="s">
        <v>526</v>
      </c>
      <c r="B59" s="844"/>
      <c r="C59" s="844"/>
      <c r="D59" s="844"/>
      <c r="E59" s="844"/>
      <c r="F59" s="844"/>
      <c r="G59" s="844"/>
      <c r="H59" s="844"/>
      <c r="I59" s="844"/>
      <c r="J59" s="844"/>
      <c r="K59" s="844"/>
      <c r="L59" s="845"/>
    </row>
    <row r="60" spans="1:12">
      <c r="A60" s="850" t="s">
        <v>366</v>
      </c>
      <c r="B60" s="781" t="s">
        <v>383</v>
      </c>
      <c r="C60" s="781"/>
      <c r="D60" s="334">
        <v>2008</v>
      </c>
      <c r="E60" s="334">
        <v>2009</v>
      </c>
      <c r="F60" s="334">
        <v>2010</v>
      </c>
      <c r="G60" s="334">
        <v>2011</v>
      </c>
      <c r="H60" s="334">
        <v>2012</v>
      </c>
      <c r="I60" s="334">
        <v>2013</v>
      </c>
      <c r="J60" s="334">
        <v>2014</v>
      </c>
      <c r="K60" s="334">
        <v>2015</v>
      </c>
      <c r="L60" s="846" t="s">
        <v>1059</v>
      </c>
    </row>
    <row r="61" spans="1:12" ht="15" customHeight="1">
      <c r="A61" s="851"/>
      <c r="B61" s="774" t="s">
        <v>488</v>
      </c>
      <c r="C61" s="336" t="s">
        <v>428</v>
      </c>
      <c r="D61" s="388">
        <v>1869</v>
      </c>
      <c r="E61" s="388">
        <v>1505</v>
      </c>
      <c r="F61" s="388">
        <v>1346</v>
      </c>
      <c r="G61" s="388">
        <v>1491</v>
      </c>
      <c r="H61" s="388">
        <v>1387</v>
      </c>
      <c r="I61" s="388">
        <v>1392</v>
      </c>
      <c r="J61" s="388">
        <v>1433</v>
      </c>
      <c r="K61" s="388">
        <v>1392</v>
      </c>
      <c r="L61" s="847"/>
    </row>
    <row r="62" spans="1:12">
      <c r="A62" s="851"/>
      <c r="B62" s="774"/>
      <c r="C62" s="336" t="s">
        <v>425</v>
      </c>
      <c r="D62" s="388">
        <v>2530</v>
      </c>
      <c r="E62" s="388">
        <v>2031</v>
      </c>
      <c r="F62" s="388">
        <v>1799</v>
      </c>
      <c r="G62" s="388">
        <v>1977</v>
      </c>
      <c r="H62" s="388">
        <v>1810</v>
      </c>
      <c r="I62" s="388">
        <v>1822</v>
      </c>
      <c r="J62" s="388">
        <v>1823</v>
      </c>
      <c r="K62" s="388">
        <v>1826</v>
      </c>
      <c r="L62" s="847"/>
    </row>
    <row r="63" spans="1:12">
      <c r="A63" s="851"/>
      <c r="B63" s="774"/>
      <c r="C63" s="336" t="s">
        <v>426</v>
      </c>
      <c r="D63" s="384">
        <v>10052</v>
      </c>
      <c r="E63" s="384">
        <v>8421</v>
      </c>
      <c r="F63" s="384">
        <v>6439</v>
      </c>
      <c r="G63" s="384">
        <v>6321</v>
      </c>
      <c r="H63" s="384">
        <v>4973</v>
      </c>
      <c r="I63" s="384">
        <v>5745</v>
      </c>
      <c r="J63" s="384">
        <v>6871</v>
      </c>
      <c r="K63" s="384">
        <v>5516</v>
      </c>
      <c r="L63" s="389" t="s">
        <v>429</v>
      </c>
    </row>
    <row r="64" spans="1:12">
      <c r="A64" s="851"/>
      <c r="B64" s="774"/>
      <c r="C64" s="336" t="s">
        <v>427</v>
      </c>
      <c r="D64" s="378"/>
      <c r="E64" s="378"/>
      <c r="F64" s="378"/>
      <c r="G64" s="378"/>
      <c r="H64" s="378"/>
      <c r="I64" s="390">
        <v>146</v>
      </c>
      <c r="J64" s="390">
        <v>115</v>
      </c>
      <c r="K64" s="390">
        <v>130</v>
      </c>
      <c r="L64" s="848" t="s">
        <v>23</v>
      </c>
    </row>
    <row r="65" spans="1:12" ht="15.75" thickBot="1">
      <c r="A65" s="852"/>
      <c r="B65" s="814"/>
      <c r="C65" s="340" t="s">
        <v>466</v>
      </c>
      <c r="D65" s="391"/>
      <c r="E65" s="391"/>
      <c r="F65" s="391"/>
      <c r="G65" s="391"/>
      <c r="H65" s="391"/>
      <c r="I65" s="392">
        <v>56</v>
      </c>
      <c r="J65" s="392">
        <v>68</v>
      </c>
      <c r="K65" s="392">
        <v>39</v>
      </c>
      <c r="L65" s="849"/>
    </row>
    <row r="66" spans="1:12" ht="21" customHeight="1">
      <c r="A66" s="794" t="s">
        <v>367</v>
      </c>
      <c r="B66" s="781" t="s">
        <v>381</v>
      </c>
      <c r="C66" s="781"/>
      <c r="D66" s="301">
        <v>2008</v>
      </c>
      <c r="E66" s="301">
        <v>2009</v>
      </c>
      <c r="F66" s="301">
        <v>2010</v>
      </c>
      <c r="G66" s="301">
        <v>2011</v>
      </c>
      <c r="H66" s="301">
        <v>2012</v>
      </c>
      <c r="I66" s="301">
        <v>2013</v>
      </c>
      <c r="J66" s="301">
        <v>2014</v>
      </c>
      <c r="K66" s="301">
        <v>2015</v>
      </c>
      <c r="L66" s="797" t="s">
        <v>1051</v>
      </c>
    </row>
    <row r="67" spans="1:12" ht="21" customHeight="1" thickBot="1">
      <c r="A67" s="796"/>
      <c r="B67" s="841" t="s">
        <v>1044</v>
      </c>
      <c r="C67" s="842"/>
      <c r="D67" s="393">
        <v>167</v>
      </c>
      <c r="E67" s="393">
        <v>102</v>
      </c>
      <c r="F67" s="393">
        <v>126</v>
      </c>
      <c r="G67" s="393">
        <v>92</v>
      </c>
      <c r="H67" s="393">
        <v>97</v>
      </c>
      <c r="I67" s="393">
        <v>85</v>
      </c>
      <c r="J67" s="393">
        <v>93</v>
      </c>
      <c r="K67" s="378"/>
      <c r="L67" s="799"/>
    </row>
    <row r="68" spans="1:12">
      <c r="A68" s="794" t="s">
        <v>390</v>
      </c>
      <c r="B68" s="781" t="s">
        <v>386</v>
      </c>
      <c r="C68" s="781"/>
      <c r="D68" s="334">
        <v>2008</v>
      </c>
      <c r="E68" s="334">
        <v>2009</v>
      </c>
      <c r="F68" s="334">
        <v>2010</v>
      </c>
      <c r="G68" s="334">
        <v>2011</v>
      </c>
      <c r="H68" s="334">
        <v>2012</v>
      </c>
      <c r="I68" s="334">
        <v>2013</v>
      </c>
      <c r="J68" s="334">
        <v>2014</v>
      </c>
      <c r="K68" s="334">
        <v>2015</v>
      </c>
      <c r="L68" s="797" t="s">
        <v>885</v>
      </c>
    </row>
    <row r="69" spans="1:12" ht="22.5" customHeight="1" thickBot="1">
      <c r="A69" s="796"/>
      <c r="B69" s="342" t="s">
        <v>474</v>
      </c>
      <c r="C69" s="336" t="s">
        <v>1045</v>
      </c>
      <c r="D69" s="378"/>
      <c r="E69" s="378"/>
      <c r="F69" s="378"/>
      <c r="G69" s="378"/>
      <c r="H69" s="394">
        <v>3000</v>
      </c>
      <c r="I69" s="394">
        <v>3293</v>
      </c>
      <c r="J69" s="394">
        <v>3250</v>
      </c>
      <c r="K69" s="394">
        <v>3591</v>
      </c>
      <c r="L69" s="799"/>
    </row>
    <row r="70" spans="1:12" ht="15.75" thickBot="1">
      <c r="A70" s="822" t="s">
        <v>431</v>
      </c>
      <c r="B70" s="823"/>
      <c r="C70" s="823"/>
      <c r="D70" s="823"/>
      <c r="E70" s="823"/>
      <c r="F70" s="823"/>
      <c r="G70" s="823"/>
      <c r="H70" s="823"/>
      <c r="I70" s="823"/>
      <c r="J70" s="823"/>
      <c r="K70" s="823"/>
      <c r="L70" s="824"/>
    </row>
    <row r="71" spans="1:12">
      <c r="A71" s="794" t="s">
        <v>33</v>
      </c>
      <c r="B71" s="381" t="s">
        <v>480</v>
      </c>
      <c r="C71" s="343"/>
      <c r="D71" s="301">
        <v>2008</v>
      </c>
      <c r="E71" s="301">
        <v>2009</v>
      </c>
      <c r="F71" s="301">
        <v>2010</v>
      </c>
      <c r="G71" s="301">
        <v>2011</v>
      </c>
      <c r="H71" s="301">
        <v>2012</v>
      </c>
      <c r="I71" s="301">
        <v>2013</v>
      </c>
      <c r="J71" s="301">
        <v>2014</v>
      </c>
      <c r="K71" s="301">
        <v>2015</v>
      </c>
      <c r="L71" s="395" t="s">
        <v>372</v>
      </c>
    </row>
    <row r="72" spans="1:12">
      <c r="A72" s="795"/>
      <c r="B72" s="774" t="s">
        <v>984</v>
      </c>
      <c r="C72" s="336" t="s">
        <v>1006</v>
      </c>
      <c r="D72" s="337">
        <v>62110</v>
      </c>
      <c r="E72" s="337">
        <v>62804</v>
      </c>
      <c r="F72" s="337">
        <v>64259</v>
      </c>
      <c r="G72" s="337">
        <v>66207</v>
      </c>
      <c r="H72" s="337">
        <v>67034</v>
      </c>
      <c r="I72" s="337">
        <v>68684</v>
      </c>
      <c r="J72" s="337">
        <v>68812</v>
      </c>
      <c r="K72" s="337">
        <v>68331</v>
      </c>
      <c r="L72" s="809" t="s">
        <v>535</v>
      </c>
    </row>
    <row r="73" spans="1:12">
      <c r="A73" s="795"/>
      <c r="B73" s="774"/>
      <c r="C73" s="336" t="s">
        <v>432</v>
      </c>
      <c r="D73" s="337">
        <v>36866</v>
      </c>
      <c r="E73" s="337">
        <v>37187</v>
      </c>
      <c r="F73" s="337">
        <v>37210</v>
      </c>
      <c r="G73" s="337">
        <v>38086</v>
      </c>
      <c r="H73" s="337">
        <v>39223</v>
      </c>
      <c r="I73" s="337">
        <v>40676</v>
      </c>
      <c r="J73" s="337">
        <v>42199</v>
      </c>
      <c r="K73" s="337">
        <v>44154</v>
      </c>
      <c r="L73" s="809"/>
    </row>
    <row r="74" spans="1:12">
      <c r="A74" s="795"/>
      <c r="B74" s="774"/>
      <c r="C74" s="336" t="s">
        <v>433</v>
      </c>
      <c r="D74" s="337">
        <v>36697</v>
      </c>
      <c r="E74" s="337">
        <v>35768</v>
      </c>
      <c r="F74" s="337">
        <v>35844</v>
      </c>
      <c r="G74" s="337">
        <v>36163</v>
      </c>
      <c r="H74" s="337">
        <v>36421</v>
      </c>
      <c r="I74" s="337">
        <v>36539</v>
      </c>
      <c r="J74" s="337">
        <v>37395</v>
      </c>
      <c r="K74" s="337">
        <v>38670</v>
      </c>
      <c r="L74" s="809"/>
    </row>
    <row r="75" spans="1:12" ht="15.75" thickBot="1">
      <c r="A75" s="796"/>
      <c r="B75" s="814"/>
      <c r="C75" s="340" t="s">
        <v>434</v>
      </c>
      <c r="D75" s="341">
        <v>43971</v>
      </c>
      <c r="E75" s="341">
        <v>41596</v>
      </c>
      <c r="F75" s="341">
        <v>39586</v>
      </c>
      <c r="G75" s="341">
        <v>37706</v>
      </c>
      <c r="H75" s="341">
        <v>36525</v>
      </c>
      <c r="I75" s="341">
        <v>36395</v>
      </c>
      <c r="J75" s="341">
        <v>36754</v>
      </c>
      <c r="K75" s="341">
        <v>37157</v>
      </c>
      <c r="L75" s="840"/>
    </row>
    <row r="76" spans="1:12" ht="15" customHeight="1">
      <c r="A76" s="794" t="s">
        <v>49</v>
      </c>
      <c r="B76" s="837" t="s">
        <v>20</v>
      </c>
      <c r="C76" s="838"/>
      <c r="D76" s="334">
        <v>2008</v>
      </c>
      <c r="E76" s="334">
        <v>2009</v>
      </c>
      <c r="F76" s="334">
        <v>2010</v>
      </c>
      <c r="G76" s="334">
        <v>2011</v>
      </c>
      <c r="H76" s="334">
        <v>2012</v>
      </c>
      <c r="I76" s="334">
        <v>2013</v>
      </c>
      <c r="J76" s="334">
        <v>2014</v>
      </c>
      <c r="K76" s="334">
        <v>2015</v>
      </c>
      <c r="L76" s="811" t="s">
        <v>1052</v>
      </c>
    </row>
    <row r="77" spans="1:12" ht="15" customHeight="1">
      <c r="A77" s="795"/>
      <c r="B77" s="828" t="s">
        <v>467</v>
      </c>
      <c r="C77" s="336" t="s">
        <v>1009</v>
      </c>
      <c r="D77" s="396">
        <v>27239</v>
      </c>
      <c r="E77" s="396">
        <v>28363</v>
      </c>
      <c r="F77" s="396">
        <v>28012</v>
      </c>
      <c r="G77" s="396">
        <v>27046</v>
      </c>
      <c r="H77" s="396">
        <v>26172</v>
      </c>
      <c r="I77" s="396">
        <v>25699</v>
      </c>
      <c r="J77" s="396">
        <v>25237</v>
      </c>
      <c r="K77" s="396">
        <v>24907</v>
      </c>
      <c r="L77" s="812"/>
    </row>
    <row r="78" spans="1:12">
      <c r="A78" s="795"/>
      <c r="B78" s="829"/>
      <c r="C78" s="336" t="s">
        <v>1046</v>
      </c>
      <c r="D78" s="396">
        <v>36947</v>
      </c>
      <c r="E78" s="396">
        <v>35090</v>
      </c>
      <c r="F78" s="396">
        <v>33299</v>
      </c>
      <c r="G78" s="396">
        <v>31028</v>
      </c>
      <c r="H78" s="396">
        <v>28776</v>
      </c>
      <c r="I78" s="396">
        <v>26857</v>
      </c>
      <c r="J78" s="396">
        <v>26167</v>
      </c>
      <c r="K78" s="396">
        <v>25879</v>
      </c>
      <c r="L78" s="812"/>
    </row>
    <row r="79" spans="1:12">
      <c r="A79" s="795"/>
      <c r="B79" s="829"/>
      <c r="C79" s="336" t="s">
        <v>1010</v>
      </c>
      <c r="D79" s="397">
        <f>D77/(D77+D78)</f>
        <v>0.42437603215654501</v>
      </c>
      <c r="E79" s="397">
        <f t="shared" ref="E79:K79" si="7">E77/(E77+E78)</f>
        <v>0.44699226198918884</v>
      </c>
      <c r="F79" s="397">
        <f t="shared" si="7"/>
        <v>0.45688375658527836</v>
      </c>
      <c r="G79" s="397">
        <f t="shared" si="7"/>
        <v>0.46571615525019805</v>
      </c>
      <c r="H79" s="397">
        <f t="shared" si="7"/>
        <v>0.47630487005896482</v>
      </c>
      <c r="I79" s="397">
        <f t="shared" si="7"/>
        <v>0.48898317984625922</v>
      </c>
      <c r="J79" s="397">
        <f t="shared" si="7"/>
        <v>0.4909540113609836</v>
      </c>
      <c r="K79" s="397">
        <f t="shared" si="7"/>
        <v>0.49043043358405858</v>
      </c>
      <c r="L79" s="812"/>
    </row>
    <row r="80" spans="1:12" ht="15.75" thickBot="1">
      <c r="A80" s="796"/>
      <c r="B80" s="839"/>
      <c r="C80" s="340" t="s">
        <v>1047</v>
      </c>
      <c r="D80" s="398">
        <f t="shared" ref="D80:K80" si="8">D78/(D78+D77)</f>
        <v>0.57562396784345493</v>
      </c>
      <c r="E80" s="398">
        <f t="shared" si="8"/>
        <v>0.55300773801081116</v>
      </c>
      <c r="F80" s="398">
        <f t="shared" si="8"/>
        <v>0.54311624341472164</v>
      </c>
      <c r="G80" s="398">
        <f t="shared" si="8"/>
        <v>0.53428384474980195</v>
      </c>
      <c r="H80" s="398">
        <f t="shared" si="8"/>
        <v>0.52369512994103518</v>
      </c>
      <c r="I80" s="398">
        <f t="shared" si="8"/>
        <v>0.51101682015374073</v>
      </c>
      <c r="J80" s="398">
        <f t="shared" si="8"/>
        <v>0.5090459886390164</v>
      </c>
      <c r="K80" s="398">
        <f t="shared" si="8"/>
        <v>0.50956956641594142</v>
      </c>
      <c r="L80" s="813"/>
    </row>
    <row r="81" spans="1:12">
      <c r="A81" s="794" t="s">
        <v>369</v>
      </c>
      <c r="B81" s="781" t="s">
        <v>404</v>
      </c>
      <c r="C81" s="781"/>
      <c r="D81" s="301">
        <v>2008</v>
      </c>
      <c r="E81" s="301">
        <v>2009</v>
      </c>
      <c r="F81" s="301">
        <v>2010</v>
      </c>
      <c r="G81" s="301">
        <v>2011</v>
      </c>
      <c r="H81" s="301">
        <v>2012</v>
      </c>
      <c r="I81" s="301">
        <v>2013</v>
      </c>
      <c r="J81" s="301">
        <v>2014</v>
      </c>
      <c r="K81" s="301">
        <v>2015</v>
      </c>
      <c r="L81" s="805" t="s">
        <v>1052</v>
      </c>
    </row>
    <row r="82" spans="1:12" ht="15" customHeight="1">
      <c r="A82" s="795"/>
      <c r="B82" s="774" t="s">
        <v>1060</v>
      </c>
      <c r="C82" s="336" t="s">
        <v>1012</v>
      </c>
      <c r="D82" s="337">
        <v>128724</v>
      </c>
      <c r="E82" s="337">
        <v>125092</v>
      </c>
      <c r="F82" s="337">
        <v>123246</v>
      </c>
      <c r="G82" s="337">
        <v>123537</v>
      </c>
      <c r="H82" s="337">
        <v>124641</v>
      </c>
      <c r="I82" s="337">
        <v>126553</v>
      </c>
      <c r="J82" s="337">
        <v>129548</v>
      </c>
      <c r="K82" s="337">
        <v>133883</v>
      </c>
      <c r="L82" s="782"/>
    </row>
    <row r="83" spans="1:12">
      <c r="A83" s="795"/>
      <c r="B83" s="774"/>
      <c r="C83" s="336" t="s">
        <v>1013</v>
      </c>
      <c r="D83" s="337">
        <v>24334</v>
      </c>
      <c r="E83" s="337">
        <v>36345</v>
      </c>
      <c r="F83" s="337">
        <v>48536</v>
      </c>
      <c r="G83" s="337">
        <v>61340</v>
      </c>
      <c r="H83" s="337">
        <v>74675</v>
      </c>
      <c r="I83" s="337">
        <v>88550</v>
      </c>
      <c r="J83" s="337">
        <v>103015</v>
      </c>
      <c r="K83" s="337">
        <v>118075</v>
      </c>
      <c r="L83" s="782"/>
    </row>
    <row r="84" spans="1:12" ht="33.75">
      <c r="A84" s="795"/>
      <c r="B84" s="774"/>
      <c r="C84" s="336" t="s">
        <v>1014</v>
      </c>
      <c r="D84" s="337">
        <v>101534</v>
      </c>
      <c r="E84" s="337">
        <v>85594</v>
      </c>
      <c r="F84" s="337">
        <v>71255</v>
      </c>
      <c r="G84" s="337">
        <v>58445</v>
      </c>
      <c r="H84" s="337">
        <v>45978</v>
      </c>
      <c r="I84" s="337">
        <v>33818</v>
      </c>
      <c r="J84" s="337">
        <v>22121</v>
      </c>
      <c r="K84" s="337">
        <v>11201</v>
      </c>
      <c r="L84" s="782"/>
    </row>
    <row r="85" spans="1:12" ht="23.25" thickBot="1">
      <c r="A85" s="795"/>
      <c r="B85" s="774"/>
      <c r="C85" s="399" t="s">
        <v>1015</v>
      </c>
      <c r="D85" s="400">
        <f>(D82-D83-D84)/D82</f>
        <v>2.2187004754358162E-2</v>
      </c>
      <c r="E85" s="400">
        <f t="shared" ref="E85:K85" si="9">(E82-E83-E84)/E82</f>
        <v>2.5205448789690787E-2</v>
      </c>
      <c r="F85" s="400">
        <f t="shared" si="9"/>
        <v>2.8033364165976991E-2</v>
      </c>
      <c r="G85" s="400">
        <f t="shared" si="9"/>
        <v>3.0371467657462948E-2</v>
      </c>
      <c r="H85" s="400">
        <f t="shared" si="9"/>
        <v>3.1995892202405306E-2</v>
      </c>
      <c r="I85" s="400">
        <f t="shared" si="9"/>
        <v>3.3069148894139214E-2</v>
      </c>
      <c r="J85" s="400">
        <f t="shared" si="9"/>
        <v>3.4056874671936271E-2</v>
      </c>
      <c r="K85" s="400">
        <f t="shared" si="9"/>
        <v>3.4410642127828031E-2</v>
      </c>
      <c r="L85" s="776"/>
    </row>
    <row r="86" spans="1:12">
      <c r="A86" s="794" t="s">
        <v>370</v>
      </c>
      <c r="B86" s="781" t="s">
        <v>496</v>
      </c>
      <c r="C86" s="781"/>
      <c r="D86" s="301">
        <v>2008</v>
      </c>
      <c r="E86" s="301">
        <v>2009</v>
      </c>
      <c r="F86" s="301">
        <v>2010</v>
      </c>
      <c r="G86" s="301">
        <v>2011</v>
      </c>
      <c r="H86" s="301">
        <v>2012</v>
      </c>
      <c r="I86" s="301">
        <v>2013</v>
      </c>
      <c r="J86" s="301">
        <v>2014</v>
      </c>
      <c r="K86" s="301">
        <v>2015</v>
      </c>
      <c r="L86" s="833" t="s">
        <v>1052</v>
      </c>
    </row>
    <row r="87" spans="1:12" ht="31.5" customHeight="1">
      <c r="A87" s="795"/>
      <c r="B87" s="836" t="s">
        <v>561</v>
      </c>
      <c r="C87" s="336" t="s">
        <v>1016</v>
      </c>
      <c r="D87" s="358">
        <v>4737</v>
      </c>
      <c r="E87" s="358">
        <v>5598</v>
      </c>
      <c r="F87" s="358">
        <v>6178</v>
      </c>
      <c r="G87" s="358">
        <v>6773</v>
      </c>
      <c r="H87" s="358">
        <v>8503</v>
      </c>
      <c r="I87" s="358">
        <v>10944</v>
      </c>
      <c r="J87" s="358">
        <v>11521</v>
      </c>
      <c r="K87" s="358">
        <v>12264</v>
      </c>
      <c r="L87" s="834"/>
    </row>
    <row r="88" spans="1:12" ht="46.5" customHeight="1" thickBot="1">
      <c r="A88" s="796"/>
      <c r="B88" s="836"/>
      <c r="C88" s="336" t="s">
        <v>1085</v>
      </c>
      <c r="D88" s="401">
        <v>22782</v>
      </c>
      <c r="E88" s="401">
        <v>26190</v>
      </c>
      <c r="F88" s="401">
        <v>25054</v>
      </c>
      <c r="G88" s="401">
        <v>25379</v>
      </c>
      <c r="H88" s="401">
        <v>24902</v>
      </c>
      <c r="I88" s="401">
        <v>24332</v>
      </c>
      <c r="J88" s="401">
        <v>25716</v>
      </c>
      <c r="K88" s="401">
        <v>26705</v>
      </c>
      <c r="L88" s="835"/>
    </row>
    <row r="89" spans="1:12">
      <c r="A89" s="794" t="s">
        <v>51</v>
      </c>
      <c r="B89" s="781" t="s">
        <v>672</v>
      </c>
      <c r="C89" s="781"/>
      <c r="D89" s="402">
        <v>2008</v>
      </c>
      <c r="E89" s="402">
        <v>2009</v>
      </c>
      <c r="F89" s="402">
        <v>2010</v>
      </c>
      <c r="G89" s="402">
        <v>2011</v>
      </c>
      <c r="H89" s="402">
        <v>2012</v>
      </c>
      <c r="I89" s="402">
        <v>2013</v>
      </c>
      <c r="J89" s="402">
        <v>2014</v>
      </c>
      <c r="K89" s="402">
        <v>2015</v>
      </c>
      <c r="L89" s="831"/>
    </row>
    <row r="90" spans="1:12" ht="37.5" customHeight="1" thickBot="1">
      <c r="A90" s="796"/>
      <c r="B90" s="403" t="s">
        <v>1063</v>
      </c>
      <c r="C90" s="340" t="s">
        <v>1048</v>
      </c>
      <c r="D90" s="404"/>
      <c r="E90" s="404"/>
      <c r="F90" s="404"/>
      <c r="G90" s="404"/>
      <c r="H90" s="350">
        <v>0.42</v>
      </c>
      <c r="I90" s="405"/>
      <c r="J90" s="405"/>
      <c r="K90" s="405"/>
      <c r="L90" s="832"/>
    </row>
    <row r="91" spans="1:12" ht="15" customHeight="1">
      <c r="A91" s="778" t="s">
        <v>678</v>
      </c>
      <c r="B91" s="406" t="s">
        <v>677</v>
      </c>
      <c r="C91" s="407"/>
      <c r="D91" s="402">
        <v>2008</v>
      </c>
      <c r="E91" s="402">
        <v>2009</v>
      </c>
      <c r="F91" s="402">
        <v>2010</v>
      </c>
      <c r="G91" s="402">
        <v>2011</v>
      </c>
      <c r="H91" s="402">
        <v>2012</v>
      </c>
      <c r="I91" s="402">
        <v>2013</v>
      </c>
      <c r="J91" s="402">
        <v>2014</v>
      </c>
      <c r="K91" s="402">
        <v>2015</v>
      </c>
      <c r="L91" s="808" t="s">
        <v>535</v>
      </c>
    </row>
    <row r="92" spans="1:12">
      <c r="A92" s="779"/>
      <c r="B92" s="408" t="s">
        <v>702</v>
      </c>
      <c r="C92" s="409" t="s">
        <v>1049</v>
      </c>
      <c r="D92" s="399">
        <v>313</v>
      </c>
      <c r="E92" s="399">
        <v>363</v>
      </c>
      <c r="F92" s="399">
        <v>410</v>
      </c>
      <c r="G92" s="399">
        <v>416</v>
      </c>
      <c r="H92" s="399">
        <v>527</v>
      </c>
      <c r="I92" s="399">
        <v>562</v>
      </c>
      <c r="J92" s="399">
        <v>591</v>
      </c>
      <c r="K92" s="399">
        <v>625</v>
      </c>
      <c r="L92" s="809"/>
    </row>
    <row r="93" spans="1:12" ht="45">
      <c r="A93" s="779"/>
      <c r="B93" s="410" t="s">
        <v>675</v>
      </c>
      <c r="C93" s="411" t="s">
        <v>1018</v>
      </c>
      <c r="D93" s="412"/>
      <c r="E93" s="412"/>
      <c r="F93" s="412"/>
      <c r="G93" s="412" t="s">
        <v>683</v>
      </c>
      <c r="H93" s="396">
        <v>596</v>
      </c>
      <c r="I93" s="413">
        <f>I16/I92</f>
        <v>526.99822064056934</v>
      </c>
      <c r="J93" s="413">
        <f>J16/J92</f>
        <v>491.63282571912015</v>
      </c>
      <c r="K93" s="413">
        <f>K16/K92</f>
        <v>456.24799999999999</v>
      </c>
      <c r="L93" s="809"/>
    </row>
    <row r="94" spans="1:12">
      <c r="A94" s="779"/>
      <c r="B94" s="414" t="s">
        <v>704</v>
      </c>
      <c r="C94" s="415" t="s">
        <v>1019</v>
      </c>
      <c r="D94" s="416">
        <v>218</v>
      </c>
      <c r="E94" s="416">
        <v>222</v>
      </c>
      <c r="F94" s="416">
        <v>210</v>
      </c>
      <c r="G94" s="416">
        <v>210</v>
      </c>
      <c r="H94" s="416">
        <v>227</v>
      </c>
      <c r="I94" s="417">
        <v>237</v>
      </c>
      <c r="J94" s="417">
        <v>246</v>
      </c>
      <c r="K94" s="418"/>
      <c r="L94" s="810"/>
    </row>
    <row r="95" spans="1:12" ht="45.75" thickBot="1">
      <c r="A95" s="780"/>
      <c r="B95" s="419" t="s">
        <v>676</v>
      </c>
      <c r="C95" s="420" t="s">
        <v>1020</v>
      </c>
      <c r="D95" s="421"/>
      <c r="E95" s="421"/>
      <c r="F95" s="421"/>
      <c r="G95" s="421"/>
      <c r="H95" s="394">
        <v>1384</v>
      </c>
      <c r="I95" s="422">
        <f>I16/I94</f>
        <v>1249.6751054852321</v>
      </c>
      <c r="J95" s="422">
        <f>J16/J94</f>
        <v>1181.1178861788617</v>
      </c>
      <c r="K95" s="423"/>
      <c r="L95" s="424" t="s">
        <v>1064</v>
      </c>
    </row>
    <row r="96" spans="1:12" ht="15.75" thickBot="1">
      <c r="A96" s="822" t="s">
        <v>447</v>
      </c>
      <c r="B96" s="823"/>
      <c r="C96" s="823"/>
      <c r="D96" s="823"/>
      <c r="E96" s="823"/>
      <c r="F96" s="823"/>
      <c r="G96" s="823"/>
      <c r="H96" s="823"/>
      <c r="I96" s="823"/>
      <c r="J96" s="823"/>
      <c r="K96" s="823"/>
      <c r="L96" s="824"/>
    </row>
    <row r="97" spans="1:12">
      <c r="A97" s="778" t="s">
        <v>36</v>
      </c>
      <c r="B97" s="781" t="s">
        <v>13</v>
      </c>
      <c r="C97" s="781"/>
      <c r="D97" s="301">
        <v>2008</v>
      </c>
      <c r="E97" s="301">
        <v>2009</v>
      </c>
      <c r="F97" s="301">
        <v>2010</v>
      </c>
      <c r="G97" s="301">
        <v>2011</v>
      </c>
      <c r="H97" s="301">
        <v>2012</v>
      </c>
      <c r="I97" s="301">
        <v>2013</v>
      </c>
      <c r="J97" s="301">
        <v>2014</v>
      </c>
      <c r="K97" s="301">
        <v>2015</v>
      </c>
      <c r="L97" s="775" t="s">
        <v>530</v>
      </c>
    </row>
    <row r="98" spans="1:12">
      <c r="A98" s="779"/>
      <c r="B98" s="784" t="s">
        <v>541</v>
      </c>
      <c r="C98" s="785"/>
      <c r="D98" s="358">
        <v>59587</v>
      </c>
      <c r="E98" s="358">
        <v>106819</v>
      </c>
      <c r="F98" s="358">
        <v>165119</v>
      </c>
      <c r="G98" s="358">
        <v>161641</v>
      </c>
      <c r="H98" s="425">
        <v>137791</v>
      </c>
      <c r="I98" s="425">
        <v>118492</v>
      </c>
      <c r="J98" s="425">
        <v>101273</v>
      </c>
      <c r="K98" s="426"/>
      <c r="L98" s="782"/>
    </row>
    <row r="99" spans="1:12">
      <c r="A99" s="779"/>
      <c r="B99" s="786" t="s">
        <v>542</v>
      </c>
      <c r="C99" s="787"/>
      <c r="D99" s="427">
        <f t="shared" ref="D99:J99" si="10">D98/D12</f>
        <v>4.451973939810526E-2</v>
      </c>
      <c r="E99" s="427">
        <f t="shared" si="10"/>
        <v>7.996990432269753E-2</v>
      </c>
      <c r="F99" s="427">
        <f t="shared" si="10"/>
        <v>0.12384327490643446</v>
      </c>
      <c r="G99" s="427">
        <f t="shared" si="10"/>
        <v>0.12156566340267437</v>
      </c>
      <c r="H99" s="427">
        <f t="shared" si="10"/>
        <v>0.10397617899559092</v>
      </c>
      <c r="I99" s="427">
        <f t="shared" si="10"/>
        <v>8.9754835347461773E-2</v>
      </c>
      <c r="J99" s="427">
        <f t="shared" si="10"/>
        <v>7.6965752888505184E-2</v>
      </c>
      <c r="K99" s="428"/>
      <c r="L99" s="783"/>
    </row>
    <row r="100" spans="1:12" ht="15" customHeight="1">
      <c r="A100" s="779"/>
      <c r="B100" s="774" t="s">
        <v>567</v>
      </c>
      <c r="C100" s="774"/>
      <c r="D100" s="426"/>
      <c r="E100" s="426"/>
      <c r="F100" s="426"/>
      <c r="G100" s="426"/>
      <c r="H100" s="358">
        <v>22937112.780000001</v>
      </c>
      <c r="I100" s="358">
        <v>23681499.41</v>
      </c>
      <c r="J100" s="358">
        <v>24390255.030000001</v>
      </c>
      <c r="K100" s="429"/>
      <c r="L100" s="775" t="s">
        <v>1061</v>
      </c>
    </row>
    <row r="101" spans="1:12" ht="15.75" thickBot="1">
      <c r="A101" s="780"/>
      <c r="B101" s="777" t="s">
        <v>531</v>
      </c>
      <c r="C101" s="777"/>
      <c r="D101" s="428"/>
      <c r="E101" s="428"/>
      <c r="F101" s="428"/>
      <c r="G101" s="428"/>
      <c r="H101" s="427">
        <f>H100/H34</f>
        <v>1.6253261249967281E-2</v>
      </c>
      <c r="I101" s="427">
        <f>I100/I34</f>
        <v>1.6033108466230378E-2</v>
      </c>
      <c r="J101" s="427">
        <f>J100/J34</f>
        <v>1.625068300375964E-2</v>
      </c>
      <c r="K101" s="430"/>
      <c r="L101" s="776"/>
    </row>
    <row r="102" spans="1:12">
      <c r="A102" s="801" t="s">
        <v>52</v>
      </c>
      <c r="B102" s="804" t="s">
        <v>518</v>
      </c>
      <c r="C102" s="804"/>
      <c r="D102" s="402">
        <v>2008</v>
      </c>
      <c r="E102" s="402">
        <v>2009</v>
      </c>
      <c r="F102" s="402">
        <v>2010</v>
      </c>
      <c r="G102" s="402">
        <v>2011</v>
      </c>
      <c r="H102" s="402">
        <v>2012</v>
      </c>
      <c r="I102" s="402">
        <v>2013</v>
      </c>
      <c r="J102" s="402">
        <v>2014</v>
      </c>
      <c r="K102" s="402">
        <v>2015</v>
      </c>
      <c r="L102" s="805" t="s">
        <v>449</v>
      </c>
    </row>
    <row r="103" spans="1:12" ht="34.5">
      <c r="A103" s="802"/>
      <c r="B103" s="431" t="s">
        <v>517</v>
      </c>
      <c r="C103" s="432" t="s">
        <v>988</v>
      </c>
      <c r="D103" s="388">
        <v>3015</v>
      </c>
      <c r="E103" s="388">
        <v>4000</v>
      </c>
      <c r="F103" s="388">
        <v>4351</v>
      </c>
      <c r="G103" s="388">
        <v>4969</v>
      </c>
      <c r="H103" s="388">
        <v>5252</v>
      </c>
      <c r="I103" s="388">
        <v>6311</v>
      </c>
      <c r="J103" s="388">
        <v>7632</v>
      </c>
      <c r="K103" s="426"/>
      <c r="L103" s="782"/>
    </row>
    <row r="104" spans="1:12" ht="23.25">
      <c r="A104" s="802"/>
      <c r="B104" s="806" t="s">
        <v>516</v>
      </c>
      <c r="C104" s="432" t="s">
        <v>533</v>
      </c>
      <c r="D104" s="388">
        <v>244</v>
      </c>
      <c r="E104" s="388">
        <v>266</v>
      </c>
      <c r="F104" s="388">
        <v>199</v>
      </c>
      <c r="G104" s="388">
        <v>131</v>
      </c>
      <c r="H104" s="388">
        <v>30</v>
      </c>
      <c r="I104" s="388">
        <v>27</v>
      </c>
      <c r="J104" s="388">
        <v>27</v>
      </c>
      <c r="K104" s="426"/>
      <c r="L104" s="782"/>
    </row>
    <row r="105" spans="1:12" ht="24" thickBot="1">
      <c r="A105" s="803"/>
      <c r="B105" s="807"/>
      <c r="C105" s="433" t="s">
        <v>534</v>
      </c>
      <c r="D105" s="434">
        <v>266</v>
      </c>
      <c r="E105" s="434">
        <v>345</v>
      </c>
      <c r="F105" s="434">
        <v>193</v>
      </c>
      <c r="G105" s="434">
        <v>221</v>
      </c>
      <c r="H105" s="434">
        <v>45</v>
      </c>
      <c r="I105" s="434">
        <v>46</v>
      </c>
      <c r="J105" s="434">
        <v>44</v>
      </c>
      <c r="K105" s="435"/>
      <c r="L105" s="776"/>
    </row>
    <row r="106" spans="1:12" ht="22.5">
      <c r="A106" s="794" t="s">
        <v>53</v>
      </c>
      <c r="B106" s="381" t="s">
        <v>364</v>
      </c>
      <c r="C106" s="343"/>
      <c r="D106" s="402">
        <v>2008</v>
      </c>
      <c r="E106" s="402">
        <v>2009</v>
      </c>
      <c r="F106" s="402">
        <v>2010</v>
      </c>
      <c r="G106" s="402">
        <v>2011</v>
      </c>
      <c r="H106" s="402">
        <v>2012</v>
      </c>
      <c r="I106" s="402">
        <v>2013</v>
      </c>
      <c r="J106" s="402">
        <v>2014</v>
      </c>
      <c r="K106" s="402">
        <v>2015</v>
      </c>
      <c r="L106" s="797" t="s">
        <v>884</v>
      </c>
    </row>
    <row r="107" spans="1:12" ht="25.5" customHeight="1">
      <c r="A107" s="795"/>
      <c r="B107" s="800" t="s">
        <v>519</v>
      </c>
      <c r="C107" s="436" t="s">
        <v>964</v>
      </c>
      <c r="D107" s="437">
        <f>SUM(D108:D115)</f>
        <v>2708</v>
      </c>
      <c r="E107" s="437">
        <f t="shared" ref="E107:K107" si="11">SUM(E108:E115)</f>
        <v>2935</v>
      </c>
      <c r="F107" s="437">
        <f t="shared" si="11"/>
        <v>3336</v>
      </c>
      <c r="G107" s="437">
        <f t="shared" si="11"/>
        <v>3808</v>
      </c>
      <c r="H107" s="437">
        <f t="shared" si="11"/>
        <v>4125</v>
      </c>
      <c r="I107" s="437">
        <f t="shared" si="11"/>
        <v>4312</v>
      </c>
      <c r="J107" s="437">
        <f t="shared" si="11"/>
        <v>4582</v>
      </c>
      <c r="K107" s="437">
        <f t="shared" si="11"/>
        <v>4772</v>
      </c>
      <c r="L107" s="798"/>
    </row>
    <row r="108" spans="1:12">
      <c r="A108" s="795"/>
      <c r="B108" s="800"/>
      <c r="C108" s="438" t="s">
        <v>966</v>
      </c>
      <c r="D108" s="388">
        <v>418</v>
      </c>
      <c r="E108" s="388">
        <v>402</v>
      </c>
      <c r="F108" s="388">
        <v>390</v>
      </c>
      <c r="G108" s="388">
        <v>375</v>
      </c>
      <c r="H108" s="388">
        <v>353</v>
      </c>
      <c r="I108" s="388">
        <v>370</v>
      </c>
      <c r="J108" s="388">
        <v>375</v>
      </c>
      <c r="K108" s="388">
        <v>367</v>
      </c>
      <c r="L108" s="798"/>
    </row>
    <row r="109" spans="1:12">
      <c r="A109" s="795"/>
      <c r="B109" s="800"/>
      <c r="C109" s="438" t="s">
        <v>967</v>
      </c>
      <c r="D109" s="388">
        <v>7</v>
      </c>
      <c r="E109" s="388">
        <v>29</v>
      </c>
      <c r="F109" s="388">
        <v>42</v>
      </c>
      <c r="G109" s="388">
        <v>48</v>
      </c>
      <c r="H109" s="388">
        <v>32</v>
      </c>
      <c r="I109" s="388">
        <v>20</v>
      </c>
      <c r="J109" s="388">
        <v>20</v>
      </c>
      <c r="K109" s="388">
        <v>16</v>
      </c>
      <c r="L109" s="798"/>
    </row>
    <row r="110" spans="1:12">
      <c r="A110" s="795"/>
      <c r="B110" s="800"/>
      <c r="C110" s="438" t="s">
        <v>968</v>
      </c>
      <c r="D110" s="388">
        <v>100</v>
      </c>
      <c r="E110" s="388">
        <v>96</v>
      </c>
      <c r="F110" s="388">
        <v>90</v>
      </c>
      <c r="G110" s="388">
        <v>110</v>
      </c>
      <c r="H110" s="388">
        <v>115</v>
      </c>
      <c r="I110" s="388">
        <v>112</v>
      </c>
      <c r="J110" s="388">
        <v>99</v>
      </c>
      <c r="K110" s="388">
        <v>106</v>
      </c>
      <c r="L110" s="798"/>
    </row>
    <row r="111" spans="1:12">
      <c r="A111" s="795"/>
      <c r="B111" s="800"/>
      <c r="C111" s="438" t="s">
        <v>969</v>
      </c>
      <c r="D111" s="388">
        <v>48</v>
      </c>
      <c r="E111" s="388">
        <v>47</v>
      </c>
      <c r="F111" s="388">
        <v>47</v>
      </c>
      <c r="G111" s="388">
        <v>47</v>
      </c>
      <c r="H111" s="388">
        <v>53</v>
      </c>
      <c r="I111" s="388">
        <v>61</v>
      </c>
      <c r="J111" s="388">
        <v>49</v>
      </c>
      <c r="K111" s="388">
        <v>40</v>
      </c>
      <c r="L111" s="798"/>
    </row>
    <row r="112" spans="1:12">
      <c r="A112" s="795"/>
      <c r="B112" s="800"/>
      <c r="C112" s="438" t="s">
        <v>970</v>
      </c>
      <c r="D112" s="388">
        <v>628</v>
      </c>
      <c r="E112" s="388">
        <v>793</v>
      </c>
      <c r="F112" s="388">
        <v>963</v>
      </c>
      <c r="G112" s="388">
        <v>1120</v>
      </c>
      <c r="H112" s="388">
        <v>1214</v>
      </c>
      <c r="I112" s="388">
        <v>1270</v>
      </c>
      <c r="J112" s="388">
        <v>1347</v>
      </c>
      <c r="K112" s="388">
        <v>1363</v>
      </c>
      <c r="L112" s="798"/>
    </row>
    <row r="113" spans="1:12" ht="20.25">
      <c r="A113" s="795"/>
      <c r="B113" s="800"/>
      <c r="C113" s="438" t="s">
        <v>971</v>
      </c>
      <c r="D113" s="388">
        <v>174</v>
      </c>
      <c r="E113" s="388">
        <v>129</v>
      </c>
      <c r="F113" s="388">
        <v>173</v>
      </c>
      <c r="G113" s="388">
        <v>188</v>
      </c>
      <c r="H113" s="388">
        <v>231</v>
      </c>
      <c r="I113" s="388">
        <v>209</v>
      </c>
      <c r="J113" s="388">
        <v>214</v>
      </c>
      <c r="K113" s="388">
        <v>230</v>
      </c>
      <c r="L113" s="798"/>
    </row>
    <row r="114" spans="1:12">
      <c r="A114" s="795"/>
      <c r="B114" s="800"/>
      <c r="C114" s="438" t="s">
        <v>973</v>
      </c>
      <c r="D114" s="388">
        <v>109</v>
      </c>
      <c r="E114" s="388">
        <v>164</v>
      </c>
      <c r="F114" s="388">
        <v>185</v>
      </c>
      <c r="G114" s="388">
        <v>219</v>
      </c>
      <c r="H114" s="388">
        <v>329</v>
      </c>
      <c r="I114" s="388">
        <v>449</v>
      </c>
      <c r="J114" s="388">
        <v>620</v>
      </c>
      <c r="K114" s="388">
        <v>785</v>
      </c>
      <c r="L114" s="798"/>
    </row>
    <row r="115" spans="1:12">
      <c r="A115" s="795"/>
      <c r="B115" s="800"/>
      <c r="C115" s="438" t="s">
        <v>972</v>
      </c>
      <c r="D115" s="388">
        <v>1224</v>
      </c>
      <c r="E115" s="388">
        <v>1275</v>
      </c>
      <c r="F115" s="388">
        <v>1446</v>
      </c>
      <c r="G115" s="388">
        <v>1701</v>
      </c>
      <c r="H115" s="388">
        <v>1798</v>
      </c>
      <c r="I115" s="388">
        <v>1821</v>
      </c>
      <c r="J115" s="388">
        <v>1858</v>
      </c>
      <c r="K115" s="388">
        <v>1865</v>
      </c>
      <c r="L115" s="798"/>
    </row>
    <row r="116" spans="1:12" ht="23.25">
      <c r="A116" s="795"/>
      <c r="B116" s="800"/>
      <c r="C116" s="436" t="s">
        <v>965</v>
      </c>
      <c r="D116" s="437">
        <f>SUM(D117:D124)</f>
        <v>5085</v>
      </c>
      <c r="E116" s="437">
        <f t="shared" ref="E116:K116" si="12">SUM(E117:E124)</f>
        <v>5426</v>
      </c>
      <c r="F116" s="437">
        <f t="shared" si="12"/>
        <v>5844</v>
      </c>
      <c r="G116" s="437">
        <f t="shared" si="12"/>
        <v>6195</v>
      </c>
      <c r="H116" s="437">
        <f t="shared" si="12"/>
        <v>6639</v>
      </c>
      <c r="I116" s="437">
        <f t="shared" si="12"/>
        <v>7198</v>
      </c>
      <c r="J116" s="437">
        <f t="shared" si="12"/>
        <v>7679</v>
      </c>
      <c r="K116" s="437">
        <f t="shared" si="12"/>
        <v>8365</v>
      </c>
      <c r="L116" s="798"/>
    </row>
    <row r="117" spans="1:12">
      <c r="A117" s="795"/>
      <c r="B117" s="800"/>
      <c r="C117" s="438" t="s">
        <v>974</v>
      </c>
      <c r="D117" s="388">
        <v>749</v>
      </c>
      <c r="E117" s="388">
        <v>677</v>
      </c>
      <c r="F117" s="388">
        <v>692</v>
      </c>
      <c r="G117" s="388">
        <v>692</v>
      </c>
      <c r="H117" s="388">
        <v>659</v>
      </c>
      <c r="I117" s="388">
        <v>654</v>
      </c>
      <c r="J117" s="388">
        <v>646</v>
      </c>
      <c r="K117" s="388">
        <v>640</v>
      </c>
      <c r="L117" s="798"/>
    </row>
    <row r="118" spans="1:12">
      <c r="A118" s="795"/>
      <c r="B118" s="800"/>
      <c r="C118" s="438" t="s">
        <v>975</v>
      </c>
      <c r="D118" s="388">
        <v>42</v>
      </c>
      <c r="E118" s="388">
        <v>214</v>
      </c>
      <c r="F118" s="388">
        <v>324</v>
      </c>
      <c r="G118" s="388">
        <v>341</v>
      </c>
      <c r="H118" s="388">
        <v>291</v>
      </c>
      <c r="I118" s="388">
        <v>224</v>
      </c>
      <c r="J118" s="388">
        <v>271</v>
      </c>
      <c r="K118" s="388">
        <v>334</v>
      </c>
      <c r="L118" s="798"/>
    </row>
    <row r="119" spans="1:12">
      <c r="A119" s="795"/>
      <c r="B119" s="800"/>
      <c r="C119" s="438" t="s">
        <v>976</v>
      </c>
      <c r="D119" s="388">
        <v>225</v>
      </c>
      <c r="E119" s="388">
        <v>207</v>
      </c>
      <c r="F119" s="388">
        <v>211</v>
      </c>
      <c r="G119" s="388">
        <v>187</v>
      </c>
      <c r="H119" s="388">
        <v>177</v>
      </c>
      <c r="I119" s="388">
        <v>170</v>
      </c>
      <c r="J119" s="388">
        <v>176</v>
      </c>
      <c r="K119" s="388">
        <v>168</v>
      </c>
      <c r="L119" s="798"/>
    </row>
    <row r="120" spans="1:12">
      <c r="A120" s="795"/>
      <c r="B120" s="800"/>
      <c r="C120" s="438" t="s">
        <v>977</v>
      </c>
      <c r="D120" s="388">
        <v>135</v>
      </c>
      <c r="E120" s="388">
        <v>139</v>
      </c>
      <c r="F120" s="388">
        <v>143</v>
      </c>
      <c r="G120" s="388">
        <v>147</v>
      </c>
      <c r="H120" s="388">
        <v>141</v>
      </c>
      <c r="I120" s="388">
        <v>144</v>
      </c>
      <c r="J120" s="388">
        <v>133</v>
      </c>
      <c r="K120" s="388">
        <v>139</v>
      </c>
      <c r="L120" s="798"/>
    </row>
    <row r="121" spans="1:12">
      <c r="A121" s="795"/>
      <c r="B121" s="800"/>
      <c r="C121" s="438" t="s">
        <v>978</v>
      </c>
      <c r="D121" s="388">
        <v>733</v>
      </c>
      <c r="E121" s="388">
        <v>1095</v>
      </c>
      <c r="F121" s="388">
        <v>1290</v>
      </c>
      <c r="G121" s="388">
        <v>1453</v>
      </c>
      <c r="H121" s="388">
        <v>1682</v>
      </c>
      <c r="I121" s="388">
        <v>1952</v>
      </c>
      <c r="J121" s="388">
        <v>2178</v>
      </c>
      <c r="K121" s="388">
        <v>2435</v>
      </c>
      <c r="L121" s="798"/>
    </row>
    <row r="122" spans="1:12" ht="20.25">
      <c r="A122" s="795"/>
      <c r="B122" s="800"/>
      <c r="C122" s="438" t="s">
        <v>979</v>
      </c>
      <c r="D122" s="388">
        <v>1099</v>
      </c>
      <c r="E122" s="388">
        <v>901</v>
      </c>
      <c r="F122" s="388">
        <v>856</v>
      </c>
      <c r="G122" s="388">
        <v>917</v>
      </c>
      <c r="H122" s="388">
        <v>1027</v>
      </c>
      <c r="I122" s="388">
        <v>1190</v>
      </c>
      <c r="J122" s="388">
        <v>1296</v>
      </c>
      <c r="K122" s="388">
        <v>1494</v>
      </c>
      <c r="L122" s="798"/>
    </row>
    <row r="123" spans="1:12">
      <c r="A123" s="795"/>
      <c r="B123" s="800"/>
      <c r="C123" s="438" t="s">
        <v>980</v>
      </c>
      <c r="D123" s="388">
        <v>69</v>
      </c>
      <c r="E123" s="388">
        <v>57</v>
      </c>
      <c r="F123" s="388">
        <v>57</v>
      </c>
      <c r="G123" s="388">
        <v>67</v>
      </c>
      <c r="H123" s="388">
        <v>99</v>
      </c>
      <c r="I123" s="388">
        <v>139</v>
      </c>
      <c r="J123" s="388">
        <v>207</v>
      </c>
      <c r="K123" s="388">
        <v>279</v>
      </c>
      <c r="L123" s="798"/>
    </row>
    <row r="124" spans="1:12" ht="15.75" thickBot="1">
      <c r="A124" s="796"/>
      <c r="B124" s="800"/>
      <c r="C124" s="438" t="s">
        <v>981</v>
      </c>
      <c r="D124" s="388">
        <v>2033</v>
      </c>
      <c r="E124" s="388">
        <v>2136</v>
      </c>
      <c r="F124" s="388">
        <v>2271</v>
      </c>
      <c r="G124" s="388">
        <v>2391</v>
      </c>
      <c r="H124" s="388">
        <v>2563</v>
      </c>
      <c r="I124" s="388">
        <v>2725</v>
      </c>
      <c r="J124" s="388">
        <v>2772</v>
      </c>
      <c r="K124" s="388">
        <v>2876</v>
      </c>
      <c r="L124" s="799"/>
    </row>
    <row r="125" spans="1:12">
      <c r="A125" s="794" t="s">
        <v>54</v>
      </c>
      <c r="B125" s="788" t="s">
        <v>684</v>
      </c>
      <c r="C125" s="788"/>
      <c r="D125" s="301">
        <v>2008</v>
      </c>
      <c r="E125" s="301">
        <v>2009</v>
      </c>
      <c r="F125" s="301">
        <v>2010</v>
      </c>
      <c r="G125" s="301">
        <v>2011</v>
      </c>
      <c r="H125" s="301">
        <v>2012</v>
      </c>
      <c r="I125" s="301">
        <v>2013</v>
      </c>
      <c r="J125" s="301">
        <v>2014</v>
      </c>
      <c r="K125" s="301">
        <v>2015</v>
      </c>
      <c r="L125" s="789" t="s">
        <v>885</v>
      </c>
    </row>
    <row r="126" spans="1:12" ht="21.75" customHeight="1">
      <c r="A126" s="795"/>
      <c r="B126" s="792" t="s">
        <v>685</v>
      </c>
      <c r="C126" s="432" t="s">
        <v>686</v>
      </c>
      <c r="D126" s="439"/>
      <c r="E126" s="439"/>
      <c r="F126" s="388">
        <v>254</v>
      </c>
      <c r="G126" s="388">
        <v>264</v>
      </c>
      <c r="H126" s="388">
        <v>321</v>
      </c>
      <c r="I126" s="388">
        <v>344</v>
      </c>
      <c r="J126" s="388">
        <v>402</v>
      </c>
      <c r="K126" s="388">
        <v>566</v>
      </c>
      <c r="L126" s="790"/>
    </row>
    <row r="127" spans="1:12" ht="21" customHeight="1" thickBot="1">
      <c r="A127" s="796"/>
      <c r="B127" s="793"/>
      <c r="C127" s="432" t="s">
        <v>443</v>
      </c>
      <c r="D127" s="439"/>
      <c r="E127" s="439"/>
      <c r="F127" s="439"/>
      <c r="G127" s="439"/>
      <c r="H127" s="440">
        <f>(H126/H14)*1000</f>
        <v>1.3163182455651146</v>
      </c>
      <c r="I127" s="440">
        <f>(I126/I14)*1000</f>
        <v>1.4116237366172735</v>
      </c>
      <c r="J127" s="440">
        <f>(J126/J14)*1000</f>
        <v>1.6499753735018881</v>
      </c>
      <c r="K127" s="440">
        <f>(K126/K14)*1000</f>
        <v>2.3158471868184924</v>
      </c>
      <c r="L127" s="791"/>
    </row>
    <row r="128" spans="1:12">
      <c r="A128" s="794" t="s">
        <v>69</v>
      </c>
      <c r="B128" s="781" t="s">
        <v>514</v>
      </c>
      <c r="C128" s="781"/>
      <c r="D128" s="301">
        <v>2008</v>
      </c>
      <c r="E128" s="301">
        <v>2009</v>
      </c>
      <c r="F128" s="301">
        <v>2010</v>
      </c>
      <c r="G128" s="301">
        <v>2011</v>
      </c>
      <c r="H128" s="301">
        <v>2012</v>
      </c>
      <c r="I128" s="301">
        <v>2013</v>
      </c>
      <c r="J128" s="301">
        <v>2014</v>
      </c>
      <c r="K128" s="301">
        <v>2015</v>
      </c>
      <c r="L128" s="805" t="s">
        <v>885</v>
      </c>
    </row>
    <row r="129" spans="1:12" ht="15" customHeight="1">
      <c r="A129" s="795"/>
      <c r="B129" s="828" t="s">
        <v>1057</v>
      </c>
      <c r="C129" s="336" t="s">
        <v>1032</v>
      </c>
      <c r="D129" s="426"/>
      <c r="E129" s="426"/>
      <c r="F129" s="441">
        <v>22740</v>
      </c>
      <c r="G129" s="441">
        <v>24408</v>
      </c>
      <c r="H129" s="441">
        <v>22290</v>
      </c>
      <c r="I129" s="442">
        <v>15832</v>
      </c>
      <c r="J129" s="442">
        <v>11471</v>
      </c>
      <c r="K129" s="442">
        <v>8878</v>
      </c>
      <c r="L129" s="782"/>
    </row>
    <row r="130" spans="1:12">
      <c r="A130" s="795"/>
      <c r="B130" s="829"/>
      <c r="C130" s="336" t="s">
        <v>1033</v>
      </c>
      <c r="D130" s="426"/>
      <c r="E130" s="426"/>
      <c r="F130" s="441">
        <v>4992</v>
      </c>
      <c r="G130" s="441">
        <v>5140</v>
      </c>
      <c r="H130" s="441">
        <v>4546</v>
      </c>
      <c r="I130" s="442">
        <v>4550</v>
      </c>
      <c r="J130" s="442">
        <v>3779</v>
      </c>
      <c r="K130" s="442">
        <v>4030</v>
      </c>
      <c r="L130" s="782"/>
    </row>
    <row r="131" spans="1:12" ht="23.25" thickBot="1">
      <c r="A131" s="796"/>
      <c r="B131" s="830"/>
      <c r="C131" s="348" t="s">
        <v>1050</v>
      </c>
      <c r="D131" s="426"/>
      <c r="E131" s="426"/>
      <c r="F131" s="426"/>
      <c r="G131" s="426"/>
      <c r="H131" s="377">
        <f>(H129+H130)/H14*1000</f>
        <v>110.04584560120068</v>
      </c>
      <c r="I131" s="377">
        <f>(I129+I130)/I14*1000</f>
        <v>83.638706394573447</v>
      </c>
      <c r="J131" s="377">
        <f>(J129+J130)/J14*1000</f>
        <v>62.59234936791988</v>
      </c>
      <c r="K131" s="377">
        <f>(K129+K130)/K14*1000</f>
        <v>52.814408988433037</v>
      </c>
      <c r="L131" s="776"/>
    </row>
    <row r="132" spans="1:12" ht="15.75" thickBot="1">
      <c r="A132" s="822" t="s">
        <v>444</v>
      </c>
      <c r="B132" s="823"/>
      <c r="C132" s="823"/>
      <c r="D132" s="823"/>
      <c r="E132" s="823"/>
      <c r="F132" s="823"/>
      <c r="G132" s="823"/>
      <c r="H132" s="823"/>
      <c r="I132" s="823"/>
      <c r="J132" s="823"/>
      <c r="K132" s="823"/>
      <c r="L132" s="824"/>
    </row>
    <row r="133" spans="1:12" ht="15" customHeight="1">
      <c r="A133" s="819" t="s">
        <v>506</v>
      </c>
      <c r="B133" s="781" t="s">
        <v>18</v>
      </c>
      <c r="C133" s="781"/>
      <c r="D133" s="301">
        <v>2008</v>
      </c>
      <c r="E133" s="301">
        <v>2009</v>
      </c>
      <c r="F133" s="301">
        <v>2010</v>
      </c>
      <c r="G133" s="301">
        <v>2011</v>
      </c>
      <c r="H133" s="301">
        <v>2012</v>
      </c>
      <c r="I133" s="301">
        <v>2013</v>
      </c>
      <c r="J133" s="301">
        <v>2014</v>
      </c>
      <c r="K133" s="301">
        <v>2015</v>
      </c>
      <c r="L133" s="805" t="s">
        <v>885</v>
      </c>
    </row>
    <row r="134" spans="1:12">
      <c r="A134" s="820"/>
      <c r="B134" s="821" t="s">
        <v>728</v>
      </c>
      <c r="C134" s="443" t="s">
        <v>729</v>
      </c>
      <c r="D134" s="444"/>
      <c r="E134" s="444"/>
      <c r="F134" s="441">
        <v>8274</v>
      </c>
      <c r="G134" s="441">
        <v>9091</v>
      </c>
      <c r="H134" s="441">
        <v>7914</v>
      </c>
      <c r="I134" s="442">
        <v>5357</v>
      </c>
      <c r="J134" s="442">
        <v>3895</v>
      </c>
      <c r="K134" s="442">
        <v>3807</v>
      </c>
      <c r="L134" s="782"/>
    </row>
    <row r="135" spans="1:12" ht="15.75" thickBot="1">
      <c r="A135" s="820"/>
      <c r="B135" s="818"/>
      <c r="C135" s="445" t="s">
        <v>730</v>
      </c>
      <c r="D135" s="446"/>
      <c r="E135" s="446"/>
      <c r="F135" s="447"/>
      <c r="G135" s="447"/>
      <c r="H135" s="448">
        <f>H134/H14*1000</f>
        <v>32.452780671035256</v>
      </c>
      <c r="I135" s="448">
        <f>I134/I14*1000</f>
        <v>21.982756851914928</v>
      </c>
      <c r="J135" s="448">
        <f>J134/J14*1000</f>
        <v>15.986701691019535</v>
      </c>
      <c r="K135" s="448">
        <f>K134/K14*1000</f>
        <v>15.57673187317668</v>
      </c>
      <c r="L135" s="782"/>
    </row>
    <row r="136" spans="1:12">
      <c r="A136" s="794" t="s">
        <v>509</v>
      </c>
      <c r="B136" s="381" t="s">
        <v>408</v>
      </c>
      <c r="C136" s="343"/>
      <c r="D136" s="334">
        <v>2008</v>
      </c>
      <c r="E136" s="334">
        <v>2009</v>
      </c>
      <c r="F136" s="334">
        <v>2010</v>
      </c>
      <c r="G136" s="334">
        <v>2011</v>
      </c>
      <c r="H136" s="334">
        <v>2012</v>
      </c>
      <c r="I136" s="334">
        <v>2013</v>
      </c>
      <c r="J136" s="334">
        <v>2014</v>
      </c>
      <c r="K136" s="334">
        <v>2015</v>
      </c>
      <c r="L136" s="797" t="s">
        <v>885</v>
      </c>
    </row>
    <row r="137" spans="1:12" ht="22.5">
      <c r="A137" s="795"/>
      <c r="B137" s="774" t="s">
        <v>446</v>
      </c>
      <c r="C137" s="336" t="s">
        <v>1058</v>
      </c>
      <c r="D137" s="449"/>
      <c r="E137" s="449"/>
      <c r="F137" s="450">
        <v>43727</v>
      </c>
      <c r="G137" s="450">
        <v>38271</v>
      </c>
      <c r="H137" s="450">
        <v>36139</v>
      </c>
      <c r="I137" s="396">
        <v>35112</v>
      </c>
      <c r="J137" s="396">
        <v>32674</v>
      </c>
      <c r="K137" s="396">
        <v>29606</v>
      </c>
      <c r="L137" s="798"/>
    </row>
    <row r="138" spans="1:12">
      <c r="A138" s="795"/>
      <c r="B138" s="774"/>
      <c r="C138" s="336" t="s">
        <v>1034</v>
      </c>
      <c r="D138" s="449"/>
      <c r="E138" s="449"/>
      <c r="F138" s="450">
        <v>4199</v>
      </c>
      <c r="G138" s="450">
        <v>4853</v>
      </c>
      <c r="H138" s="450">
        <v>5274</v>
      </c>
      <c r="I138" s="396">
        <v>5442</v>
      </c>
      <c r="J138" s="396">
        <v>5351</v>
      </c>
      <c r="K138" s="396">
        <v>6002</v>
      </c>
      <c r="L138" s="798"/>
    </row>
    <row r="139" spans="1:12" ht="15.75" thickBot="1">
      <c r="A139" s="796"/>
      <c r="B139" s="814"/>
      <c r="C139" s="352" t="s">
        <v>1035</v>
      </c>
      <c r="D139" s="451"/>
      <c r="E139" s="451"/>
      <c r="F139" s="452">
        <f t="shared" ref="F139:K139" si="13">F137/F12*1000</f>
        <v>32.796315880266107</v>
      </c>
      <c r="G139" s="452">
        <f t="shared" si="13"/>
        <v>28.782545913993051</v>
      </c>
      <c r="H139" s="452">
        <f t="shared" si="13"/>
        <v>27.27025083439165</v>
      </c>
      <c r="I139" s="452">
        <f t="shared" si="13"/>
        <v>26.596494098505197</v>
      </c>
      <c r="J139" s="452">
        <f t="shared" si="13"/>
        <v>24.831682777038484</v>
      </c>
      <c r="K139" s="452">
        <f t="shared" si="13"/>
        <v>22.543709561849763</v>
      </c>
      <c r="L139" s="799"/>
    </row>
    <row r="140" spans="1:12" ht="15.75" thickBot="1">
      <c r="A140" s="825" t="s">
        <v>459</v>
      </c>
      <c r="B140" s="826"/>
      <c r="C140" s="826"/>
      <c r="D140" s="826"/>
      <c r="E140" s="826"/>
      <c r="F140" s="826"/>
      <c r="G140" s="826"/>
      <c r="H140" s="826"/>
      <c r="I140" s="826"/>
      <c r="J140" s="826"/>
      <c r="K140" s="826"/>
      <c r="L140" s="827"/>
    </row>
    <row r="141" spans="1:12">
      <c r="A141" s="794" t="s">
        <v>393</v>
      </c>
      <c r="B141" s="817" t="s">
        <v>461</v>
      </c>
      <c r="C141" s="343"/>
      <c r="D141" s="301">
        <v>2008</v>
      </c>
      <c r="E141" s="301">
        <v>2009</v>
      </c>
      <c r="F141" s="301">
        <v>2010</v>
      </c>
      <c r="G141" s="301">
        <v>2011</v>
      </c>
      <c r="H141" s="301">
        <v>2012</v>
      </c>
      <c r="I141" s="301">
        <v>2013</v>
      </c>
      <c r="J141" s="301">
        <v>2014</v>
      </c>
      <c r="K141" s="301">
        <v>2015</v>
      </c>
      <c r="L141" s="797" t="s">
        <v>487</v>
      </c>
    </row>
    <row r="142" spans="1:12">
      <c r="A142" s="815"/>
      <c r="B142" s="818"/>
      <c r="C142" s="336" t="s">
        <v>1036</v>
      </c>
      <c r="D142" s="396">
        <v>150</v>
      </c>
      <c r="E142" s="396">
        <v>164</v>
      </c>
      <c r="F142" s="396">
        <v>165</v>
      </c>
      <c r="G142" s="396">
        <v>165</v>
      </c>
      <c r="H142" s="396">
        <v>175</v>
      </c>
      <c r="I142" s="396">
        <v>183</v>
      </c>
      <c r="J142" s="396">
        <v>253</v>
      </c>
      <c r="K142" s="453"/>
      <c r="L142" s="783"/>
    </row>
    <row r="143" spans="1:12" ht="15.75" thickBot="1">
      <c r="A143" s="816"/>
      <c r="B143" s="818"/>
      <c r="C143" s="348" t="s">
        <v>1037</v>
      </c>
      <c r="D143" s="454"/>
      <c r="E143" s="454"/>
      <c r="F143" s="454"/>
      <c r="G143" s="454"/>
      <c r="H143" s="455">
        <f>H14/H142</f>
        <v>1393.4971428571428</v>
      </c>
      <c r="I143" s="417">
        <f>I14/I142</f>
        <v>1331.6448087431695</v>
      </c>
      <c r="J143" s="417">
        <f>J14/J142</f>
        <v>963.00395256917</v>
      </c>
      <c r="K143" s="456"/>
      <c r="L143" s="775"/>
    </row>
    <row r="144" spans="1:12">
      <c r="A144" s="794" t="s">
        <v>460</v>
      </c>
      <c r="B144" s="781" t="s">
        <v>407</v>
      </c>
      <c r="C144" s="781"/>
      <c r="D144" s="334">
        <v>2008</v>
      </c>
      <c r="E144" s="334">
        <v>2009</v>
      </c>
      <c r="F144" s="334">
        <v>2010</v>
      </c>
      <c r="G144" s="334">
        <v>2011</v>
      </c>
      <c r="H144" s="334">
        <v>2012</v>
      </c>
      <c r="I144" s="334">
        <v>2013</v>
      </c>
      <c r="J144" s="334">
        <v>2014</v>
      </c>
      <c r="K144" s="334">
        <v>2015</v>
      </c>
      <c r="L144" s="811" t="s">
        <v>535</v>
      </c>
    </row>
    <row r="145" spans="1:12" ht="15" customHeight="1">
      <c r="A145" s="795"/>
      <c r="B145" s="774" t="s">
        <v>990</v>
      </c>
      <c r="C145" s="336" t="s">
        <v>438</v>
      </c>
      <c r="D145" s="393">
        <v>6568</v>
      </c>
      <c r="E145" s="393">
        <v>6465</v>
      </c>
      <c r="F145" s="393">
        <v>6403</v>
      </c>
      <c r="G145" s="393">
        <v>6411</v>
      </c>
      <c r="H145" s="393">
        <v>6582</v>
      </c>
      <c r="I145" s="393">
        <v>6871</v>
      </c>
      <c r="J145" s="393">
        <v>7019</v>
      </c>
      <c r="K145" s="393">
        <v>7036</v>
      </c>
      <c r="L145" s="812"/>
    </row>
    <row r="146" spans="1:12" ht="22.5">
      <c r="A146" s="795"/>
      <c r="B146" s="774"/>
      <c r="C146" s="336" t="s">
        <v>440</v>
      </c>
      <c r="D146" s="457">
        <f t="shared" ref="D146:K146" si="14">D72/D145</f>
        <v>9.4564555420219243</v>
      </c>
      <c r="E146" s="457">
        <f t="shared" si="14"/>
        <v>9.7144624903325596</v>
      </c>
      <c r="F146" s="457">
        <f t="shared" si="14"/>
        <v>10.03576448539747</v>
      </c>
      <c r="G146" s="457">
        <f t="shared" si="14"/>
        <v>10.327094057089377</v>
      </c>
      <c r="H146" s="457">
        <f t="shared" si="14"/>
        <v>10.184442418717715</v>
      </c>
      <c r="I146" s="457">
        <f t="shared" si="14"/>
        <v>9.9962159802066655</v>
      </c>
      <c r="J146" s="457">
        <f t="shared" si="14"/>
        <v>9.8036757372845127</v>
      </c>
      <c r="K146" s="457">
        <f t="shared" si="14"/>
        <v>9.7116259238203533</v>
      </c>
      <c r="L146" s="812"/>
    </row>
    <row r="147" spans="1:12">
      <c r="A147" s="795"/>
      <c r="B147" s="774"/>
      <c r="C147" s="336" t="s">
        <v>437</v>
      </c>
      <c r="D147" s="388">
        <v>13437</v>
      </c>
      <c r="E147" s="388">
        <v>13475</v>
      </c>
      <c r="F147" s="388">
        <v>13203</v>
      </c>
      <c r="G147" s="388">
        <v>13101</v>
      </c>
      <c r="H147" s="388">
        <v>13009</v>
      </c>
      <c r="I147" s="388">
        <v>13052</v>
      </c>
      <c r="J147" s="388">
        <v>13132</v>
      </c>
      <c r="K147" s="388">
        <v>13216</v>
      </c>
      <c r="L147" s="812"/>
    </row>
    <row r="148" spans="1:12" ht="23.25" thickBot="1">
      <c r="A148" s="796"/>
      <c r="B148" s="814"/>
      <c r="C148" s="340" t="s">
        <v>441</v>
      </c>
      <c r="D148" s="458">
        <f t="shared" ref="D148:K148" si="15">(D73+D74+D75)/D147</f>
        <v>8.7470417503907125</v>
      </c>
      <c r="E148" s="458">
        <f t="shared" si="15"/>
        <v>8.5010018552875692</v>
      </c>
      <c r="F148" s="458">
        <f t="shared" si="15"/>
        <v>8.5313943800651373</v>
      </c>
      <c r="G148" s="458">
        <f t="shared" si="15"/>
        <v>8.5455308755056869</v>
      </c>
      <c r="H148" s="458">
        <f t="shared" si="15"/>
        <v>8.6224152509800902</v>
      </c>
      <c r="I148" s="458">
        <f t="shared" si="15"/>
        <v>8.704413116763714</v>
      </c>
      <c r="J148" s="458">
        <f t="shared" si="15"/>
        <v>8.8598842522083459</v>
      </c>
      <c r="K148" s="458">
        <f t="shared" si="15"/>
        <v>9.0784654963680396</v>
      </c>
      <c r="L148" s="813"/>
    </row>
    <row r="152" spans="1:12">
      <c r="C152" s="459"/>
      <c r="D152" s="460"/>
      <c r="E152" s="460"/>
      <c r="F152" s="460"/>
      <c r="G152" s="460"/>
      <c r="H152" s="460"/>
      <c r="I152" s="460"/>
      <c r="J152" s="460"/>
      <c r="K152" s="460"/>
      <c r="L152" s="459"/>
    </row>
    <row r="153" spans="1:12">
      <c r="C153" s="459" t="s">
        <v>881</v>
      </c>
      <c r="D153" s="461">
        <v>0.6</v>
      </c>
      <c r="E153" s="461">
        <v>0.6</v>
      </c>
      <c r="F153" s="461">
        <v>0.6</v>
      </c>
      <c r="G153" s="461">
        <v>0.6</v>
      </c>
      <c r="H153" s="461">
        <v>0.6</v>
      </c>
      <c r="I153" s="461">
        <v>0.6</v>
      </c>
      <c r="J153" s="461">
        <v>0.6</v>
      </c>
      <c r="K153" s="461">
        <v>0.6</v>
      </c>
      <c r="L153" s="459"/>
    </row>
    <row r="154" spans="1:12">
      <c r="C154" s="459" t="s">
        <v>882</v>
      </c>
      <c r="D154" s="460">
        <v>400</v>
      </c>
      <c r="E154" s="460">
        <v>400</v>
      </c>
      <c r="F154" s="460">
        <v>400</v>
      </c>
      <c r="G154" s="460">
        <v>400</v>
      </c>
      <c r="H154" s="460">
        <v>400</v>
      </c>
      <c r="I154" s="460">
        <v>400</v>
      </c>
      <c r="J154" s="460">
        <v>400</v>
      </c>
      <c r="K154" s="460">
        <v>400</v>
      </c>
      <c r="L154" s="459"/>
    </row>
    <row r="155" spans="1:12">
      <c r="C155" s="459" t="s">
        <v>882</v>
      </c>
      <c r="D155" s="460">
        <v>1000</v>
      </c>
      <c r="E155" s="460">
        <v>1000</v>
      </c>
      <c r="F155" s="460">
        <v>1000</v>
      </c>
      <c r="G155" s="460">
        <v>1000</v>
      </c>
      <c r="H155" s="460">
        <v>1000</v>
      </c>
      <c r="I155" s="460">
        <v>1000</v>
      </c>
      <c r="J155" s="460">
        <v>1000</v>
      </c>
      <c r="K155" s="460">
        <v>1000</v>
      </c>
      <c r="L155" s="459"/>
    </row>
    <row r="156" spans="1:12">
      <c r="C156" s="459"/>
      <c r="D156" s="460"/>
      <c r="E156" s="460"/>
      <c r="F156" s="460"/>
      <c r="G156" s="460"/>
      <c r="H156" s="460"/>
      <c r="I156" s="460"/>
      <c r="J156" s="460"/>
      <c r="K156" s="460"/>
      <c r="L156" s="459"/>
    </row>
  </sheetData>
  <sheetProtection password="8C37" sheet="1" objects="1" scenarios="1"/>
  <mergeCells count="148">
    <mergeCell ref="D7:L7"/>
    <mergeCell ref="A8:L8"/>
    <mergeCell ref="A9:A13"/>
    <mergeCell ref="B9:C9"/>
    <mergeCell ref="B10:B13"/>
    <mergeCell ref="L10:L13"/>
    <mergeCell ref="D25:G25"/>
    <mergeCell ref="H25:K25"/>
    <mergeCell ref="D26:G26"/>
    <mergeCell ref="L14:L16"/>
    <mergeCell ref="L17:L21"/>
    <mergeCell ref="B15:B22"/>
    <mergeCell ref="B24:B27"/>
    <mergeCell ref="B23:C23"/>
    <mergeCell ref="A14:A22"/>
    <mergeCell ref="A34:A35"/>
    <mergeCell ref="L34:L35"/>
    <mergeCell ref="A36:A37"/>
    <mergeCell ref="L36:L37"/>
    <mergeCell ref="A38:A39"/>
    <mergeCell ref="B38:C38"/>
    <mergeCell ref="L38:L39"/>
    <mergeCell ref="B39:C39"/>
    <mergeCell ref="H26:K26"/>
    <mergeCell ref="D27:G27"/>
    <mergeCell ref="H27:K27"/>
    <mergeCell ref="A28:A29"/>
    <mergeCell ref="L28:L29"/>
    <mergeCell ref="A30:A33"/>
    <mergeCell ref="B30:C30"/>
    <mergeCell ref="L30:L33"/>
    <mergeCell ref="B31:B33"/>
    <mergeCell ref="A23:A27"/>
    <mergeCell ref="D23:G23"/>
    <mergeCell ref="H23:K23"/>
    <mergeCell ref="L23:L27"/>
    <mergeCell ref="D24:G24"/>
    <mergeCell ref="H24:K24"/>
    <mergeCell ref="L47:L51"/>
    <mergeCell ref="B48:B51"/>
    <mergeCell ref="D48:G48"/>
    <mergeCell ref="H48:K48"/>
    <mergeCell ref="D49:G49"/>
    <mergeCell ref="H49:K49"/>
    <mergeCell ref="D50:G50"/>
    <mergeCell ref="A40:A42"/>
    <mergeCell ref="L40:L42"/>
    <mergeCell ref="B41:B42"/>
    <mergeCell ref="A43:A46"/>
    <mergeCell ref="L43:L46"/>
    <mergeCell ref="B44:B46"/>
    <mergeCell ref="H50:K50"/>
    <mergeCell ref="D51:G51"/>
    <mergeCell ref="H51:K51"/>
    <mergeCell ref="A52:A58"/>
    <mergeCell ref="D52:G52"/>
    <mergeCell ref="H52:K52"/>
    <mergeCell ref="D57:G57"/>
    <mergeCell ref="H57:K57"/>
    <mergeCell ref="D58:G58"/>
    <mergeCell ref="H58:K58"/>
    <mergeCell ref="A47:A51"/>
    <mergeCell ref="D47:G47"/>
    <mergeCell ref="H47:K47"/>
    <mergeCell ref="L52:L58"/>
    <mergeCell ref="B53:B58"/>
    <mergeCell ref="D53:G53"/>
    <mergeCell ref="H53:K53"/>
    <mergeCell ref="D54:G54"/>
    <mergeCell ref="H54:K54"/>
    <mergeCell ref="D55:G55"/>
    <mergeCell ref="H55:K55"/>
    <mergeCell ref="D56:G56"/>
    <mergeCell ref="H56:K56"/>
    <mergeCell ref="A66:A67"/>
    <mergeCell ref="B66:C66"/>
    <mergeCell ref="L66:L67"/>
    <mergeCell ref="B67:C67"/>
    <mergeCell ref="A59:L59"/>
    <mergeCell ref="L60:L62"/>
    <mergeCell ref="L64:L65"/>
    <mergeCell ref="B60:C60"/>
    <mergeCell ref="B61:B65"/>
    <mergeCell ref="A60:A65"/>
    <mergeCell ref="A76:A80"/>
    <mergeCell ref="B76:C76"/>
    <mergeCell ref="L76:L80"/>
    <mergeCell ref="B77:B80"/>
    <mergeCell ref="A68:A69"/>
    <mergeCell ref="B68:C68"/>
    <mergeCell ref="L68:L69"/>
    <mergeCell ref="A71:A75"/>
    <mergeCell ref="B72:B75"/>
    <mergeCell ref="L72:L75"/>
    <mergeCell ref="A70:L70"/>
    <mergeCell ref="B89:C89"/>
    <mergeCell ref="A89:A90"/>
    <mergeCell ref="L89:L90"/>
    <mergeCell ref="L86:L88"/>
    <mergeCell ref="B87:B88"/>
    <mergeCell ref="A81:A85"/>
    <mergeCell ref="B81:C81"/>
    <mergeCell ref="B82:B85"/>
    <mergeCell ref="B86:C86"/>
    <mergeCell ref="A86:A88"/>
    <mergeCell ref="L81:L85"/>
    <mergeCell ref="A91:A95"/>
    <mergeCell ref="L91:L94"/>
    <mergeCell ref="A144:A148"/>
    <mergeCell ref="B144:C144"/>
    <mergeCell ref="L144:L148"/>
    <mergeCell ref="B145:B148"/>
    <mergeCell ref="B137:B139"/>
    <mergeCell ref="L136:L139"/>
    <mergeCell ref="A141:A143"/>
    <mergeCell ref="B141:B143"/>
    <mergeCell ref="L141:L143"/>
    <mergeCell ref="A136:A139"/>
    <mergeCell ref="L133:L135"/>
    <mergeCell ref="B133:C133"/>
    <mergeCell ref="A133:A135"/>
    <mergeCell ref="B134:B135"/>
    <mergeCell ref="A96:L96"/>
    <mergeCell ref="A132:L132"/>
    <mergeCell ref="A140:L140"/>
    <mergeCell ref="B129:B131"/>
    <mergeCell ref="L128:L131"/>
    <mergeCell ref="A128:A131"/>
    <mergeCell ref="B128:C128"/>
    <mergeCell ref="A125:A127"/>
    <mergeCell ref="B100:C100"/>
    <mergeCell ref="L100:L101"/>
    <mergeCell ref="B101:C101"/>
    <mergeCell ref="A97:A101"/>
    <mergeCell ref="B97:C97"/>
    <mergeCell ref="L97:L99"/>
    <mergeCell ref="B98:C98"/>
    <mergeCell ref="B99:C99"/>
    <mergeCell ref="B125:C125"/>
    <mergeCell ref="L125:L127"/>
    <mergeCell ref="B126:B127"/>
    <mergeCell ref="A106:A124"/>
    <mergeCell ref="L106:L124"/>
    <mergeCell ref="B107:B124"/>
    <mergeCell ref="A102:A105"/>
    <mergeCell ref="B102:C102"/>
    <mergeCell ref="L102:L105"/>
    <mergeCell ref="B104:B105"/>
  </mergeCells>
  <pageMargins left="0.7" right="0.7" top="0.75" bottom="0.75" header="0.3" footer="0.3"/>
  <pageSetup paperSize="9" orientation="portrait" r:id="rId1"/>
  <ignoredErrors>
    <ignoredError sqref="D12:K12 H21:K21 D116:K116" formulaRange="1"/>
    <ignoredError sqref="H24:K26" unlockedFormula="1"/>
    <ignoredError sqref="A141:A148 A133:A139 A97:A131 A71:A95 A60:A69" twoDigitTextYear="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96"/>
  <sheetViews>
    <sheetView showGridLines="0" topLeftCell="A184" zoomScale="130" zoomScaleNormal="130" workbookViewId="0">
      <selection sqref="A1:J1"/>
    </sheetView>
  </sheetViews>
  <sheetFormatPr defaultRowHeight="14.25"/>
  <cols>
    <col min="1" max="16384" width="9.140625" style="41"/>
  </cols>
  <sheetData>
    <row r="1" spans="1:10" ht="20.25">
      <c r="A1" s="898" t="s">
        <v>705</v>
      </c>
      <c r="B1" s="898"/>
      <c r="C1" s="898"/>
      <c r="D1" s="898"/>
      <c r="E1" s="898"/>
      <c r="F1" s="898"/>
      <c r="G1" s="898"/>
      <c r="H1" s="898"/>
      <c r="I1" s="898"/>
      <c r="J1" s="898"/>
    </row>
    <row r="3" spans="1:10" ht="23.25">
      <c r="A3" s="108" t="s">
        <v>945</v>
      </c>
    </row>
    <row r="5" spans="1:10" ht="15">
      <c r="A5" s="899" t="s">
        <v>712</v>
      </c>
      <c r="B5" s="899"/>
      <c r="C5" s="899"/>
      <c r="D5" s="899"/>
      <c r="E5" s="899"/>
      <c r="F5" s="899"/>
      <c r="G5" s="899"/>
      <c r="H5" s="899"/>
      <c r="I5" s="899"/>
      <c r="J5" s="899"/>
    </row>
    <row r="19" spans="1:10" ht="15.75">
      <c r="A19" s="896" t="s">
        <v>711</v>
      </c>
      <c r="B19" s="896"/>
      <c r="C19" s="896"/>
      <c r="D19" s="896"/>
      <c r="E19" s="896"/>
      <c r="F19" s="896"/>
      <c r="G19" s="896"/>
      <c r="H19" s="896"/>
      <c r="I19" s="896"/>
      <c r="J19" s="896"/>
    </row>
    <row r="47" spans="1:10" ht="15.75">
      <c r="A47" s="896" t="s">
        <v>710</v>
      </c>
      <c r="B47" s="896"/>
      <c r="C47" s="896"/>
      <c r="D47" s="896"/>
      <c r="E47" s="896"/>
      <c r="F47" s="896"/>
      <c r="G47" s="896"/>
      <c r="H47" s="896"/>
      <c r="I47" s="896"/>
      <c r="J47" s="896"/>
    </row>
    <row r="62" spans="1:10" ht="15.75">
      <c r="A62" s="896" t="s">
        <v>709</v>
      </c>
      <c r="B62" s="896"/>
      <c r="C62" s="896"/>
      <c r="D62" s="896"/>
      <c r="E62" s="896"/>
      <c r="F62" s="896"/>
      <c r="G62" s="896"/>
      <c r="H62" s="896"/>
      <c r="I62" s="896"/>
      <c r="J62" s="896"/>
    </row>
    <row r="76" spans="1:10" ht="15.75">
      <c r="A76" s="896" t="s">
        <v>708</v>
      </c>
      <c r="B76" s="896"/>
      <c r="C76" s="896"/>
      <c r="D76" s="896"/>
      <c r="E76" s="896"/>
      <c r="F76" s="896"/>
      <c r="G76" s="896"/>
      <c r="H76" s="896"/>
      <c r="I76" s="896"/>
      <c r="J76" s="896"/>
    </row>
    <row r="104" spans="1:15" ht="15.75">
      <c r="A104" s="896" t="s">
        <v>714</v>
      </c>
      <c r="B104" s="896"/>
      <c r="C104" s="896"/>
      <c r="D104" s="896"/>
      <c r="E104" s="896"/>
      <c r="F104" s="896"/>
      <c r="G104" s="896"/>
      <c r="H104" s="896"/>
      <c r="I104" s="896"/>
      <c r="J104" s="896"/>
    </row>
    <row r="107" spans="1:15">
      <c r="L107" s="897" t="s">
        <v>715</v>
      </c>
      <c r="M107" s="897"/>
      <c r="N107" s="897"/>
      <c r="O107" s="897"/>
    </row>
    <row r="108" spans="1:15">
      <c r="L108" s="897"/>
      <c r="M108" s="897"/>
      <c r="N108" s="897"/>
      <c r="O108" s="897"/>
    </row>
    <row r="109" spans="1:15">
      <c r="L109" s="897"/>
      <c r="M109" s="897"/>
      <c r="N109" s="897"/>
      <c r="O109" s="897"/>
    </row>
    <row r="110" spans="1:15">
      <c r="L110" s="897"/>
      <c r="M110" s="897"/>
      <c r="N110" s="897"/>
      <c r="O110" s="897"/>
    </row>
    <row r="118" spans="1:10" ht="23.25">
      <c r="A118" s="108" t="s">
        <v>946</v>
      </c>
    </row>
    <row r="120" spans="1:10" ht="15.75">
      <c r="A120" s="896" t="s">
        <v>947</v>
      </c>
      <c r="B120" s="896"/>
      <c r="C120" s="896"/>
      <c r="D120" s="896"/>
      <c r="E120" s="896"/>
      <c r="F120" s="896"/>
      <c r="G120" s="896"/>
      <c r="H120" s="896"/>
      <c r="I120" s="896"/>
      <c r="J120" s="896"/>
    </row>
    <row r="134" spans="1:10" ht="15.75">
      <c r="A134" s="896" t="s">
        <v>707</v>
      </c>
      <c r="B134" s="896"/>
      <c r="C134" s="896"/>
      <c r="D134" s="896"/>
      <c r="E134" s="896"/>
      <c r="F134" s="896"/>
      <c r="G134" s="896"/>
      <c r="H134" s="896"/>
      <c r="I134" s="896"/>
      <c r="J134" s="896"/>
    </row>
    <row r="148" spans="1:17" ht="15.75">
      <c r="A148" s="896" t="s">
        <v>706</v>
      </c>
      <c r="B148" s="896"/>
      <c r="C148" s="896"/>
      <c r="D148" s="896"/>
      <c r="E148" s="896"/>
      <c r="F148" s="896"/>
      <c r="G148" s="896"/>
      <c r="H148" s="896"/>
      <c r="I148" s="896"/>
      <c r="J148" s="896"/>
    </row>
    <row r="151" spans="1:17">
      <c r="L151" s="583" t="s">
        <v>491</v>
      </c>
      <c r="M151" s="583"/>
      <c r="N151" s="583"/>
      <c r="O151" s="583"/>
      <c r="P151" s="583"/>
      <c r="Q151" s="583"/>
    </row>
    <row r="152" spans="1:17">
      <c r="L152" s="583"/>
      <c r="M152" s="583"/>
      <c r="N152" s="583"/>
      <c r="O152" s="583"/>
      <c r="P152" s="583"/>
      <c r="Q152" s="583"/>
    </row>
    <row r="153" spans="1:17">
      <c r="L153" s="583"/>
      <c r="M153" s="583"/>
      <c r="N153" s="583"/>
      <c r="O153" s="583"/>
      <c r="P153" s="583"/>
      <c r="Q153" s="583"/>
    </row>
    <row r="154" spans="1:17">
      <c r="L154" s="583"/>
      <c r="M154" s="583"/>
      <c r="N154" s="583"/>
      <c r="O154" s="583"/>
      <c r="P154" s="583"/>
      <c r="Q154" s="583"/>
    </row>
    <row r="155" spans="1:17">
      <c r="L155" s="583"/>
      <c r="M155" s="583"/>
      <c r="N155" s="583"/>
      <c r="O155" s="583"/>
      <c r="P155" s="583"/>
      <c r="Q155" s="583"/>
    </row>
    <row r="156" spans="1:17">
      <c r="L156" s="583"/>
      <c r="M156" s="583"/>
      <c r="N156" s="583"/>
      <c r="O156" s="583"/>
      <c r="P156" s="583"/>
      <c r="Q156" s="583"/>
    </row>
    <row r="162" spans="1:10" ht="15.75">
      <c r="A162" s="896" t="s">
        <v>713</v>
      </c>
      <c r="B162" s="896"/>
      <c r="C162" s="896"/>
      <c r="D162" s="896"/>
      <c r="E162" s="896"/>
      <c r="F162" s="896"/>
      <c r="G162" s="896"/>
      <c r="H162" s="896"/>
      <c r="I162" s="896"/>
      <c r="J162" s="896"/>
    </row>
    <row r="177" spans="1:10" ht="15.75">
      <c r="A177" s="896" t="s">
        <v>716</v>
      </c>
      <c r="B177" s="896"/>
      <c r="C177" s="896"/>
      <c r="D177" s="896"/>
      <c r="E177" s="896"/>
      <c r="F177" s="896"/>
      <c r="G177" s="896"/>
      <c r="H177" s="896"/>
      <c r="I177" s="896"/>
      <c r="J177" s="896"/>
    </row>
    <row r="190" spans="1:10" ht="15.75">
      <c r="A190" s="896" t="s">
        <v>717</v>
      </c>
      <c r="B190" s="896"/>
      <c r="C190" s="896"/>
      <c r="D190" s="896"/>
      <c r="E190" s="896"/>
      <c r="F190" s="896"/>
      <c r="G190" s="896"/>
      <c r="H190" s="896"/>
      <c r="I190" s="896"/>
      <c r="J190" s="896"/>
    </row>
    <row r="192" spans="1:10">
      <c r="A192" s="41" t="s">
        <v>722</v>
      </c>
      <c r="F192" s="41" t="s">
        <v>723</v>
      </c>
    </row>
    <row r="193" spans="1:9">
      <c r="C193" s="41">
        <v>2000</v>
      </c>
      <c r="D193" s="41">
        <v>2011</v>
      </c>
      <c r="H193" s="41">
        <v>2000</v>
      </c>
      <c r="I193" s="41">
        <v>2011</v>
      </c>
    </row>
    <row r="194" spans="1:9">
      <c r="A194" s="41" t="s">
        <v>718</v>
      </c>
      <c r="B194" s="41" t="s">
        <v>719</v>
      </c>
      <c r="C194" s="101">
        <f>'3 KOV-i SISESTUSVORM'!D53</f>
        <v>0.42498369210697978</v>
      </c>
      <c r="D194" s="101">
        <f>'3 KOV-i SISESTUSVORM'!H53</f>
        <v>0.31129807692307693</v>
      </c>
      <c r="F194" s="41" t="s">
        <v>718</v>
      </c>
      <c r="G194" s="41" t="s">
        <v>719</v>
      </c>
      <c r="H194" s="101">
        <v>0.39196661372014263</v>
      </c>
      <c r="I194" s="101">
        <v>0.29023763173675332</v>
      </c>
    </row>
    <row r="195" spans="1:9">
      <c r="A195" s="41" t="s">
        <v>539</v>
      </c>
      <c r="B195" s="41" t="s">
        <v>720</v>
      </c>
      <c r="C195" s="101">
        <f>'3 KOV-i SISESTUSVORM'!D55</f>
        <v>0.49151989562948467</v>
      </c>
      <c r="D195" s="101">
        <f>'3 KOV-i SISESTUSVORM'!H55</f>
        <v>0.4375</v>
      </c>
      <c r="F195" s="41" t="s">
        <v>539</v>
      </c>
      <c r="G195" s="41" t="s">
        <v>720</v>
      </c>
      <c r="H195" s="101">
        <v>0.4774577676546688</v>
      </c>
      <c r="I195" s="101">
        <v>0.40879763229948668</v>
      </c>
    </row>
    <row r="196" spans="1:9">
      <c r="A196" s="41" t="s">
        <v>540</v>
      </c>
      <c r="B196" s="41" t="s">
        <v>721</v>
      </c>
      <c r="C196" s="101">
        <f>'3 KOV-i SISESTUSVORM'!D57</f>
        <v>8.3496412263535547E-2</v>
      </c>
      <c r="D196" s="101">
        <f>'3 KOV-i SISESTUSVORM'!H57</f>
        <v>0.25120192307692307</v>
      </c>
      <c r="F196" s="41" t="s">
        <v>540</v>
      </c>
      <c r="G196" s="41" t="s">
        <v>721</v>
      </c>
      <c r="H196" s="101">
        <v>0.13057561862518857</v>
      </c>
      <c r="I196" s="101">
        <v>0.30096473596376</v>
      </c>
    </row>
  </sheetData>
  <sheetProtection password="8C37" sheet="1" objects="1" scenarios="1"/>
  <mergeCells count="15">
    <mergeCell ref="A1:J1"/>
    <mergeCell ref="A5:J5"/>
    <mergeCell ref="A19:J19"/>
    <mergeCell ref="A47:J47"/>
    <mergeCell ref="A104:J104"/>
    <mergeCell ref="L151:Q156"/>
    <mergeCell ref="A177:J177"/>
    <mergeCell ref="A190:J190"/>
    <mergeCell ref="A62:J62"/>
    <mergeCell ref="A76:J76"/>
    <mergeCell ref="A120:J120"/>
    <mergeCell ref="A134:J134"/>
    <mergeCell ref="A148:J148"/>
    <mergeCell ref="A162:J162"/>
    <mergeCell ref="L107:O11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496"/>
  <sheetViews>
    <sheetView showGridLines="0" topLeftCell="A454" zoomScale="130" zoomScaleNormal="130" workbookViewId="0">
      <selection activeCell="B439" sqref="B439:K439"/>
    </sheetView>
  </sheetViews>
  <sheetFormatPr defaultRowHeight="14.25"/>
  <cols>
    <col min="1" max="1" width="3.140625" style="41" customWidth="1"/>
    <col min="2" max="10" width="11.140625" style="41" customWidth="1"/>
    <col min="11" max="11" width="22.28515625" style="41" customWidth="1"/>
    <col min="12" max="16384" width="9.140625" style="41"/>
  </cols>
  <sheetData>
    <row r="1" spans="1:14" ht="20.25">
      <c r="A1" s="898" t="s">
        <v>948</v>
      </c>
      <c r="B1" s="898"/>
      <c r="C1" s="898"/>
      <c r="D1" s="898"/>
      <c r="E1" s="898"/>
      <c r="F1" s="898"/>
      <c r="G1" s="898"/>
      <c r="H1" s="898"/>
      <c r="I1" s="898"/>
      <c r="J1" s="898"/>
      <c r="K1" s="898"/>
    </row>
    <row r="2" spans="1:14">
      <c r="B2" s="41" t="s">
        <v>674</v>
      </c>
    </row>
    <row r="4" spans="1:14" ht="15.75">
      <c r="B4" s="906" t="s">
        <v>526</v>
      </c>
      <c r="C4" s="906"/>
      <c r="D4" s="906"/>
      <c r="E4" s="906"/>
      <c r="F4" s="906"/>
      <c r="G4" s="906"/>
      <c r="H4" s="906"/>
      <c r="I4" s="906"/>
      <c r="J4" s="906"/>
      <c r="K4" s="906"/>
    </row>
    <row r="5" spans="1:14" ht="9" customHeight="1"/>
    <row r="6" spans="1:14">
      <c r="A6" s="112"/>
      <c r="B6" s="900" t="s">
        <v>412</v>
      </c>
      <c r="C6" s="900"/>
      <c r="D6" s="900"/>
      <c r="E6" s="900"/>
      <c r="F6" s="900"/>
      <c r="G6" s="900"/>
      <c r="H6" s="900"/>
      <c r="I6" s="900"/>
      <c r="J6" s="900"/>
      <c r="K6" s="900"/>
    </row>
    <row r="7" spans="1:14">
      <c r="A7" s="112"/>
      <c r="B7" s="138"/>
      <c r="C7" s="138"/>
      <c r="D7" s="138"/>
      <c r="E7" s="138"/>
      <c r="F7" s="138"/>
      <c r="G7" s="138"/>
      <c r="H7" s="138"/>
      <c r="I7" s="138"/>
      <c r="J7" s="138"/>
      <c r="K7" s="138"/>
      <c r="L7" s="139"/>
      <c r="M7" s="112"/>
      <c r="N7" s="112"/>
    </row>
    <row r="8" spans="1:14" ht="15">
      <c r="A8" s="112"/>
      <c r="B8" s="901" t="s">
        <v>749</v>
      </c>
      <c r="C8" s="901"/>
      <c r="D8" s="902">
        <f>'3 KOV-i SISESTUSVORM'!I69</f>
        <v>4</v>
      </c>
      <c r="E8" s="902"/>
    </row>
    <row r="9" spans="1:14">
      <c r="A9" s="112"/>
      <c r="B9" s="22" t="s">
        <v>875</v>
      </c>
      <c r="C9" s="137"/>
      <c r="D9" s="137"/>
    </row>
    <row r="10" spans="1:14" ht="62.25" customHeight="1">
      <c r="A10" s="112"/>
      <c r="B10" s="903" t="str">
        <f>'3 KOV-i SISESTUSVORM'!C71</f>
        <v>Loksal on esmatasandi terviseteenuste kättesaadavus väga hea, töötavad kogenud spetsialistid. Ja koostöö on väga hea.</v>
      </c>
      <c r="C10" s="903"/>
      <c r="D10" s="903"/>
      <c r="E10" s="903"/>
      <c r="F10" s="903"/>
      <c r="G10" s="903"/>
      <c r="H10" s="903"/>
      <c r="I10" s="903"/>
      <c r="J10" s="903"/>
      <c r="K10" s="903"/>
    </row>
    <row r="11" spans="1:14">
      <c r="A11" s="112"/>
    </row>
    <row r="12" spans="1:14">
      <c r="A12" s="112"/>
      <c r="B12" s="900" t="s">
        <v>413</v>
      </c>
      <c r="C12" s="900"/>
      <c r="D12" s="900"/>
      <c r="E12" s="900"/>
      <c r="F12" s="900"/>
      <c r="G12" s="900"/>
      <c r="H12" s="900"/>
      <c r="I12" s="900"/>
      <c r="J12" s="900"/>
      <c r="K12" s="900"/>
    </row>
    <row r="13" spans="1:14">
      <c r="A13" s="112"/>
      <c r="B13" s="138"/>
      <c r="C13" s="138"/>
      <c r="D13" s="138"/>
      <c r="E13" s="138"/>
      <c r="F13" s="138"/>
      <c r="G13" s="138"/>
      <c r="H13" s="138"/>
      <c r="I13" s="138"/>
      <c r="J13" s="138"/>
      <c r="K13" s="138"/>
    </row>
    <row r="14" spans="1:14" ht="15">
      <c r="A14" s="112"/>
      <c r="B14" s="901" t="s">
        <v>876</v>
      </c>
      <c r="C14" s="901"/>
      <c r="D14" s="138"/>
      <c r="E14" s="138"/>
      <c r="F14" s="138"/>
      <c r="G14" s="138"/>
      <c r="H14" s="138"/>
      <c r="I14" s="138"/>
      <c r="J14" s="138"/>
      <c r="K14" s="138"/>
    </row>
    <row r="15" spans="1:14">
      <c r="A15" s="112"/>
      <c r="B15" s="46"/>
      <c r="C15" s="46"/>
      <c r="D15" s="138"/>
      <c r="E15" s="138"/>
      <c r="F15" s="138"/>
      <c r="G15" s="138"/>
      <c r="H15" s="138"/>
      <c r="I15" s="138"/>
      <c r="J15" s="138"/>
      <c r="K15" s="138"/>
    </row>
    <row r="16" spans="1:14">
      <c r="B16" s="908" t="s">
        <v>694</v>
      </c>
      <c r="C16" s="907"/>
      <c r="D16" s="907"/>
      <c r="E16" s="907"/>
      <c r="F16" s="907"/>
      <c r="G16" s="907"/>
      <c r="H16" s="907"/>
      <c r="I16" s="907"/>
      <c r="J16" s="907"/>
      <c r="K16" s="907"/>
    </row>
    <row r="32" spans="2:5" ht="15">
      <c r="B32" s="901" t="s">
        <v>749</v>
      </c>
      <c r="C32" s="901"/>
      <c r="D32" s="902">
        <f>'3 KOV-i SISESTUSVORM'!I99</f>
        <v>3.9666666666666672</v>
      </c>
      <c r="E32" s="902"/>
    </row>
    <row r="33" spans="2:12">
      <c r="B33" s="22" t="s">
        <v>875</v>
      </c>
      <c r="C33" s="137"/>
      <c r="D33" s="137"/>
    </row>
    <row r="34" spans="2:12" ht="64.5" customHeight="1">
      <c r="B34" s="903" t="str">
        <f>'3 KOV-i SISESTUSVORM'!C101</f>
        <v xml:space="preserve">Kõik teenused on kättesaadavad ja on lahendatud juhtumipõhiselt ja kõik teenusevajajad, kes on KOV-i poole pöördunud on suunatud või abistatud teenusele.
Jätkame koostööd politseiga, Päästeameti ja Maanteeametiga, et olukord püsiks stabiilne.
</v>
      </c>
      <c r="C34" s="903"/>
      <c r="D34" s="903"/>
      <c r="E34" s="903"/>
      <c r="F34" s="903"/>
      <c r="G34" s="903"/>
      <c r="H34" s="903"/>
      <c r="I34" s="903"/>
      <c r="J34" s="903"/>
      <c r="K34" s="903"/>
    </row>
    <row r="36" spans="2:12">
      <c r="B36" s="900" t="s">
        <v>430</v>
      </c>
      <c r="C36" s="900"/>
      <c r="D36" s="900"/>
      <c r="E36" s="900"/>
      <c r="F36" s="900"/>
      <c r="G36" s="900"/>
      <c r="H36" s="900"/>
      <c r="I36" s="900"/>
      <c r="J36" s="900"/>
      <c r="K36" s="900"/>
    </row>
    <row r="37" spans="2:12" ht="15">
      <c r="B37" s="143"/>
    </row>
    <row r="38" spans="2:12" ht="15">
      <c r="B38" s="901" t="s">
        <v>749</v>
      </c>
      <c r="C38" s="901"/>
      <c r="D38" s="902">
        <f>'3 KOV-i SISESTUSVORM'!I112</f>
        <v>3.25</v>
      </c>
      <c r="E38" s="902"/>
    </row>
    <row r="39" spans="2:12">
      <c r="B39" s="22" t="s">
        <v>875</v>
      </c>
      <c r="C39" s="137"/>
      <c r="D39" s="137"/>
    </row>
    <row r="40" spans="2:12" ht="66" customHeight="1">
      <c r="B40" s="903">
        <f>'3 KOV-i SISESTUSVORM'!C107</f>
        <v>0</v>
      </c>
      <c r="C40" s="903"/>
      <c r="D40" s="903"/>
      <c r="E40" s="903"/>
      <c r="F40" s="903"/>
      <c r="G40" s="903"/>
      <c r="H40" s="903"/>
      <c r="I40" s="903"/>
      <c r="J40" s="903"/>
      <c r="K40" s="903"/>
    </row>
    <row r="42" spans="2:12" ht="15.75">
      <c r="B42" s="906" t="s">
        <v>724</v>
      </c>
      <c r="C42" s="906"/>
      <c r="D42" s="906"/>
      <c r="E42" s="906"/>
      <c r="F42" s="906"/>
      <c r="G42" s="906"/>
      <c r="H42" s="906"/>
      <c r="I42" s="906"/>
      <c r="J42" s="906"/>
      <c r="K42" s="906"/>
    </row>
    <row r="43" spans="2:12" ht="9.75" customHeight="1">
      <c r="B43" s="140"/>
      <c r="C43" s="140"/>
      <c r="D43" s="140"/>
      <c r="E43" s="140"/>
      <c r="F43" s="140"/>
      <c r="G43" s="140"/>
      <c r="H43" s="140"/>
      <c r="I43" s="140"/>
      <c r="J43" s="140"/>
      <c r="K43" s="140"/>
    </row>
    <row r="44" spans="2:12">
      <c r="B44" s="900" t="s">
        <v>527</v>
      </c>
      <c r="C44" s="900"/>
      <c r="D44" s="900"/>
      <c r="E44" s="900"/>
      <c r="F44" s="900"/>
      <c r="G44" s="900"/>
      <c r="H44" s="900"/>
      <c r="I44" s="900"/>
      <c r="J44" s="900"/>
      <c r="K44" s="900"/>
    </row>
    <row r="45" spans="2:12">
      <c r="B45" s="138"/>
      <c r="C45" s="138"/>
      <c r="D45" s="138"/>
      <c r="E45" s="138"/>
      <c r="F45" s="138"/>
      <c r="G45" s="138"/>
      <c r="H45" s="138"/>
      <c r="I45" s="138"/>
      <c r="J45" s="138"/>
      <c r="K45" s="138"/>
      <c r="L45" s="112"/>
    </row>
    <row r="46" spans="2:12" ht="15">
      <c r="B46" s="901" t="s">
        <v>876</v>
      </c>
      <c r="C46" s="901"/>
      <c r="D46" s="138"/>
      <c r="E46" s="138"/>
      <c r="F46" s="138"/>
      <c r="G46" s="138"/>
      <c r="H46" s="138"/>
      <c r="I46" s="138"/>
      <c r="J46" s="138"/>
      <c r="K46" s="138"/>
      <c r="L46" s="112"/>
    </row>
    <row r="47" spans="2:12">
      <c r="B47" s="138"/>
      <c r="C47" s="138"/>
      <c r="D47" s="138"/>
      <c r="E47" s="138"/>
      <c r="F47" s="138"/>
      <c r="G47" s="138"/>
      <c r="H47" s="138"/>
      <c r="I47" s="138"/>
      <c r="J47" s="138"/>
      <c r="K47" s="138"/>
      <c r="L47" s="112"/>
    </row>
    <row r="48" spans="2:12">
      <c r="B48" s="907" t="s">
        <v>689</v>
      </c>
      <c r="C48" s="907"/>
      <c r="D48" s="907"/>
      <c r="E48" s="907"/>
      <c r="F48" s="907"/>
      <c r="G48" s="907"/>
      <c r="H48" s="907"/>
      <c r="I48" s="907"/>
      <c r="J48" s="907"/>
      <c r="K48" s="907"/>
    </row>
    <row r="64" spans="2:3" ht="15.75">
      <c r="B64" s="141" t="s">
        <v>690</v>
      </c>
      <c r="C64" s="67"/>
    </row>
    <row r="79" spans="2:2">
      <c r="B79" s="141" t="s">
        <v>725</v>
      </c>
    </row>
    <row r="93" spans="2:2">
      <c r="B93" s="141" t="s">
        <v>726</v>
      </c>
    </row>
    <row r="107" spans="2:2">
      <c r="B107" s="141" t="s">
        <v>727</v>
      </c>
    </row>
    <row r="124" spans="2:12" ht="15">
      <c r="B124" s="901" t="s">
        <v>749</v>
      </c>
      <c r="C124" s="901"/>
      <c r="D124" s="902">
        <f>'3 KOV-i SISESTUSVORM'!I151</f>
        <v>4</v>
      </c>
      <c r="E124" s="902"/>
    </row>
    <row r="125" spans="2:12">
      <c r="B125" s="22" t="s">
        <v>875</v>
      </c>
      <c r="C125" s="137"/>
      <c r="D125" s="137"/>
    </row>
    <row r="126" spans="2:12" ht="53.25" customHeight="1">
      <c r="B126" s="903" t="str">
        <f>'3 KOV-i SISESTUSVORM'!C153</f>
        <v xml:space="preserve">Kõikidele lastele on loodud tingimused omandada KOV-is kohapeal alus-, põhi- ja keskharidus. </v>
      </c>
      <c r="C126" s="903"/>
      <c r="D126" s="903"/>
      <c r="E126" s="903"/>
      <c r="F126" s="903"/>
      <c r="G126" s="903"/>
      <c r="H126" s="903"/>
      <c r="I126" s="903"/>
      <c r="J126" s="903"/>
      <c r="K126" s="903"/>
    </row>
    <row r="127" spans="2:12">
      <c r="B127" s="142"/>
      <c r="C127" s="142"/>
      <c r="D127" s="142"/>
      <c r="E127" s="142"/>
      <c r="F127" s="142"/>
      <c r="G127" s="142"/>
      <c r="H127" s="142"/>
      <c r="I127" s="142"/>
      <c r="J127" s="142"/>
      <c r="K127" s="142"/>
      <c r="L127" s="112"/>
    </row>
    <row r="128" spans="2:12">
      <c r="B128" s="900" t="s">
        <v>669</v>
      </c>
      <c r="C128" s="900"/>
      <c r="D128" s="900"/>
      <c r="E128" s="900"/>
      <c r="F128" s="900"/>
      <c r="G128" s="900"/>
      <c r="H128" s="900"/>
      <c r="I128" s="900"/>
      <c r="J128" s="900"/>
      <c r="K128" s="900"/>
      <c r="L128" s="112"/>
    </row>
    <row r="129" spans="2:12">
      <c r="B129" s="140"/>
      <c r="C129" s="140"/>
      <c r="D129" s="140"/>
      <c r="E129" s="140"/>
      <c r="F129" s="140"/>
      <c r="G129" s="140"/>
      <c r="H129" s="140"/>
      <c r="I129" s="140"/>
      <c r="J129" s="140"/>
      <c r="K129" s="140"/>
      <c r="L129" s="112"/>
    </row>
    <row r="130" spans="2:12" ht="15">
      <c r="B130" s="901" t="s">
        <v>876</v>
      </c>
      <c r="C130" s="901"/>
      <c r="D130" s="140"/>
      <c r="E130" s="140"/>
      <c r="F130" s="140"/>
      <c r="G130" s="140"/>
      <c r="H130" s="140"/>
      <c r="I130" s="140"/>
      <c r="J130" s="140"/>
      <c r="K130" s="140"/>
      <c r="L130" s="112"/>
    </row>
    <row r="131" spans="2:12">
      <c r="B131" s="112"/>
      <c r="C131" s="112"/>
      <c r="D131" s="112"/>
      <c r="E131" s="112"/>
      <c r="F131" s="112"/>
      <c r="G131" s="112"/>
      <c r="H131" s="112"/>
      <c r="I131" s="112"/>
      <c r="J131" s="112"/>
      <c r="K131" s="112"/>
      <c r="L131" s="112"/>
    </row>
    <row r="132" spans="2:12">
      <c r="B132" s="141" t="s">
        <v>877</v>
      </c>
    </row>
    <row r="149" spans="2:2">
      <c r="B149" s="141" t="s">
        <v>949</v>
      </c>
    </row>
    <row r="150" spans="2:2">
      <c r="B150" s="22" t="s">
        <v>883</v>
      </c>
    </row>
    <row r="151" spans="2:2">
      <c r="B151" s="22"/>
    </row>
    <row r="152" spans="2:2">
      <c r="B152" s="22"/>
    </row>
    <row r="153" spans="2:2">
      <c r="B153" s="22"/>
    </row>
    <row r="154" spans="2:2">
      <c r="B154" s="22"/>
    </row>
    <row r="155" spans="2:2">
      <c r="B155" s="22"/>
    </row>
    <row r="156" spans="2:2">
      <c r="B156" s="22"/>
    </row>
    <row r="157" spans="2:2">
      <c r="B157" s="22"/>
    </row>
    <row r="158" spans="2:2">
      <c r="B158" s="22"/>
    </row>
    <row r="159" spans="2:2">
      <c r="B159" s="22"/>
    </row>
    <row r="160" spans="2:2">
      <c r="B160" s="22"/>
    </row>
    <row r="161" spans="2:2">
      <c r="B161" s="22"/>
    </row>
    <row r="162" spans="2:2">
      <c r="B162" s="22"/>
    </row>
    <row r="163" spans="2:2">
      <c r="B163" s="22"/>
    </row>
    <row r="164" spans="2:2">
      <c r="B164" s="22"/>
    </row>
    <row r="165" spans="2:2">
      <c r="B165" s="22"/>
    </row>
    <row r="166" spans="2:2">
      <c r="B166" s="22"/>
    </row>
    <row r="167" spans="2:2">
      <c r="B167" s="22" t="s">
        <v>1076</v>
      </c>
    </row>
    <row r="185" spans="2:2">
      <c r="B185" s="141" t="s">
        <v>731</v>
      </c>
    </row>
    <row r="203" spans="2:11" ht="15">
      <c r="B203" s="901" t="s">
        <v>749</v>
      </c>
      <c r="C203" s="901"/>
      <c r="D203" s="902">
        <f>'3 KOV-i SISESTUSVORM'!I169</f>
        <v>4</v>
      </c>
      <c r="E203" s="902"/>
    </row>
    <row r="204" spans="2:11">
      <c r="B204" s="22" t="s">
        <v>875</v>
      </c>
      <c r="C204" s="137"/>
      <c r="D204" s="137"/>
    </row>
    <row r="205" spans="2:11" ht="60.75" customHeight="1">
      <c r="B205" s="903" t="str">
        <f>'3 KOV-i SISESTUSVORM'!C171</f>
        <v>Lastele on loodud mitmekülgsed mitteformaalse õppimise võimalused ning tingimused osalus- ja kuuluvuskogemuse saamiseks.</v>
      </c>
      <c r="C205" s="903"/>
      <c r="D205" s="903"/>
      <c r="E205" s="903"/>
      <c r="F205" s="903"/>
      <c r="G205" s="903"/>
      <c r="H205" s="903"/>
      <c r="I205" s="903"/>
      <c r="J205" s="903"/>
      <c r="K205" s="903"/>
    </row>
    <row r="207" spans="2:11">
      <c r="B207" s="900" t="s">
        <v>680</v>
      </c>
      <c r="C207" s="900"/>
      <c r="D207" s="900"/>
      <c r="E207" s="900"/>
      <c r="F207" s="900"/>
      <c r="G207" s="900"/>
      <c r="H207" s="900"/>
      <c r="I207" s="900"/>
      <c r="J207" s="900"/>
      <c r="K207" s="900"/>
    </row>
    <row r="208" spans="2:11" ht="11.25" customHeight="1"/>
    <row r="209" spans="2:3" ht="15">
      <c r="B209" s="901" t="s">
        <v>876</v>
      </c>
      <c r="C209" s="901"/>
    </row>
    <row r="210" spans="2:3" ht="15">
      <c r="B210" s="144"/>
      <c r="C210" s="144"/>
    </row>
    <row r="211" spans="2:3">
      <c r="B211" s="141" t="s">
        <v>732</v>
      </c>
    </row>
    <row r="230" spans="2:2">
      <c r="B230" s="141" t="s">
        <v>878</v>
      </c>
    </row>
    <row r="247" spans="2:12" ht="15">
      <c r="B247" s="901" t="s">
        <v>749</v>
      </c>
      <c r="C247" s="901"/>
      <c r="D247" s="902">
        <f>'3 KOV-i SISESTUSVORM'!I189</f>
        <v>3.75</v>
      </c>
      <c r="E247" s="902"/>
    </row>
    <row r="248" spans="2:12">
      <c r="B248" s="22" t="s">
        <v>875</v>
      </c>
      <c r="C248" s="137"/>
      <c r="D248" s="137"/>
    </row>
    <row r="249" spans="2:12" ht="54" customHeight="1">
      <c r="B249" s="903" t="str">
        <f>'3 KOV-i SISESTUSVORM'!C191</f>
        <v>Tagatud on suurem osa hariduse omandamist toetavaid teenuseid.</v>
      </c>
      <c r="C249" s="903"/>
      <c r="D249" s="903"/>
      <c r="E249" s="903"/>
      <c r="F249" s="903"/>
      <c r="G249" s="903"/>
      <c r="H249" s="903"/>
      <c r="I249" s="903"/>
      <c r="J249" s="903"/>
      <c r="K249" s="903"/>
    </row>
    <row r="251" spans="2:12" ht="15.75">
      <c r="B251" s="906" t="s">
        <v>447</v>
      </c>
      <c r="C251" s="906"/>
      <c r="D251" s="906"/>
      <c r="E251" s="906"/>
      <c r="F251" s="906"/>
      <c r="G251" s="906"/>
      <c r="H251" s="906"/>
      <c r="I251" s="906"/>
      <c r="J251" s="906"/>
      <c r="K251" s="906"/>
    </row>
    <row r="252" spans="2:12" ht="12" customHeight="1">
      <c r="B252" s="140"/>
      <c r="C252" s="140"/>
      <c r="D252" s="140"/>
      <c r="E252" s="140"/>
      <c r="F252" s="140"/>
      <c r="G252" s="140"/>
      <c r="H252" s="140"/>
      <c r="I252" s="140"/>
      <c r="J252" s="140"/>
      <c r="K252" s="140"/>
      <c r="L252" s="112"/>
    </row>
    <row r="253" spans="2:12">
      <c r="B253" s="900" t="s">
        <v>469</v>
      </c>
      <c r="C253" s="900"/>
      <c r="D253" s="900"/>
      <c r="E253" s="900"/>
      <c r="F253" s="900"/>
      <c r="G253" s="900"/>
      <c r="H253" s="900"/>
      <c r="I253" s="900"/>
      <c r="J253" s="900"/>
      <c r="K253" s="900"/>
      <c r="L253" s="112"/>
    </row>
    <row r="254" spans="2:12">
      <c r="B254" s="112"/>
      <c r="C254" s="112"/>
      <c r="D254" s="112"/>
      <c r="E254" s="112"/>
      <c r="F254" s="112"/>
      <c r="G254" s="112"/>
      <c r="H254" s="112"/>
      <c r="I254" s="112"/>
      <c r="J254" s="112"/>
      <c r="K254" s="112"/>
      <c r="L254" s="112"/>
    </row>
    <row r="255" spans="2:12" ht="15">
      <c r="B255" s="901" t="s">
        <v>876</v>
      </c>
      <c r="C255" s="901"/>
      <c r="D255" s="112"/>
      <c r="E255" s="112"/>
      <c r="F255" s="112"/>
      <c r="G255" s="112"/>
      <c r="H255" s="112"/>
      <c r="I255" s="112"/>
      <c r="J255" s="112"/>
      <c r="K255" s="112"/>
      <c r="L255" s="112"/>
    </row>
    <row r="256" spans="2:12">
      <c r="B256" s="112"/>
      <c r="C256" s="112"/>
      <c r="D256" s="112"/>
      <c r="E256" s="112"/>
      <c r="F256" s="112"/>
      <c r="G256" s="112"/>
      <c r="H256" s="112"/>
      <c r="I256" s="112"/>
      <c r="J256" s="112"/>
      <c r="K256" s="112"/>
      <c r="L256" s="112"/>
    </row>
    <row r="257" spans="2:2">
      <c r="B257" s="141" t="s">
        <v>738</v>
      </c>
    </row>
    <row r="275" spans="2:12" ht="15">
      <c r="B275" s="901" t="s">
        <v>749</v>
      </c>
      <c r="C275" s="901"/>
      <c r="D275" s="902">
        <f>'3 KOV-i SISESTUSVORM'!I205</f>
        <v>3.8333333333333335</v>
      </c>
      <c r="E275" s="902"/>
    </row>
    <row r="276" spans="2:12">
      <c r="B276" s="22" t="s">
        <v>875</v>
      </c>
      <c r="C276" s="137"/>
      <c r="D276" s="137"/>
    </row>
    <row r="277" spans="2:12" ht="54" customHeight="1">
      <c r="B277" s="903" t="str">
        <f>'3 KOV-i SISESTUSVORM'!C207</f>
        <v>Laste ja perede sotsiaalse kaitstus on tagatud erinevate KOV-i poolt  välja töötanud sotsiaalteenustega.</v>
      </c>
      <c r="C277" s="903"/>
      <c r="D277" s="903"/>
      <c r="E277" s="903"/>
      <c r="F277" s="903"/>
      <c r="G277" s="903"/>
      <c r="H277" s="903"/>
      <c r="I277" s="903"/>
      <c r="J277" s="903"/>
      <c r="K277" s="903"/>
    </row>
    <row r="278" spans="2:12" ht="12.75" customHeight="1">
      <c r="B278" s="142"/>
      <c r="C278" s="142"/>
      <c r="D278" s="142"/>
      <c r="E278" s="142"/>
      <c r="F278" s="142"/>
      <c r="G278" s="142"/>
      <c r="H278" s="142"/>
      <c r="I278" s="142"/>
      <c r="J278" s="142"/>
      <c r="K278" s="142"/>
      <c r="L278" s="112"/>
    </row>
    <row r="279" spans="2:12" ht="12.75" customHeight="1">
      <c r="B279" s="900" t="s">
        <v>442</v>
      </c>
      <c r="C279" s="900"/>
      <c r="D279" s="900"/>
      <c r="E279" s="900"/>
      <c r="F279" s="900"/>
      <c r="G279" s="900"/>
      <c r="H279" s="900"/>
      <c r="I279" s="900"/>
      <c r="J279" s="900"/>
      <c r="K279" s="900"/>
      <c r="L279" s="112"/>
    </row>
    <row r="280" spans="2:12" ht="12.75" customHeight="1">
      <c r="B280" s="140"/>
      <c r="C280" s="140"/>
      <c r="D280" s="140"/>
      <c r="E280" s="140"/>
      <c r="F280" s="140"/>
      <c r="G280" s="140"/>
      <c r="H280" s="140"/>
      <c r="I280" s="140"/>
      <c r="J280" s="140"/>
      <c r="K280" s="140"/>
      <c r="L280" s="112"/>
    </row>
    <row r="281" spans="2:12" ht="12.75" customHeight="1">
      <c r="B281" s="901" t="s">
        <v>876</v>
      </c>
      <c r="C281" s="901"/>
      <c r="D281" s="140"/>
      <c r="E281" s="140"/>
      <c r="F281" s="140"/>
      <c r="G281" s="140"/>
      <c r="H281" s="140"/>
      <c r="I281" s="140"/>
      <c r="J281" s="140"/>
      <c r="K281" s="140"/>
      <c r="L281" s="112"/>
    </row>
    <row r="282" spans="2:12" ht="12.75" customHeight="1">
      <c r="B282" s="112"/>
      <c r="C282" s="112"/>
      <c r="D282" s="112"/>
      <c r="E282" s="112"/>
      <c r="F282" s="112"/>
      <c r="G282" s="112"/>
      <c r="H282" s="112"/>
      <c r="I282" s="112"/>
      <c r="J282" s="112"/>
      <c r="K282" s="112"/>
      <c r="L282" s="112"/>
    </row>
    <row r="283" spans="2:12" ht="12.75" customHeight="1">
      <c r="B283" s="145" t="s">
        <v>739</v>
      </c>
      <c r="C283" s="112"/>
      <c r="D283" s="112"/>
      <c r="E283" s="112"/>
      <c r="F283" s="112"/>
      <c r="G283" s="112"/>
      <c r="H283" s="112"/>
      <c r="I283" s="112"/>
      <c r="J283" s="112"/>
      <c r="K283" s="112"/>
    </row>
    <row r="316" spans="2:2">
      <c r="B316" s="141" t="s">
        <v>740</v>
      </c>
    </row>
    <row r="318" spans="2:2">
      <c r="B318" s="2" t="s">
        <v>950</v>
      </c>
    </row>
    <row r="335" spans="2:2">
      <c r="B335" s="2" t="s">
        <v>951</v>
      </c>
    </row>
    <row r="352" spans="2:2">
      <c r="B352" s="141" t="s">
        <v>741</v>
      </c>
    </row>
    <row r="370" spans="2:2">
      <c r="B370" s="141" t="s">
        <v>742</v>
      </c>
    </row>
    <row r="387" spans="2:12" ht="15">
      <c r="B387" s="901" t="s">
        <v>749</v>
      </c>
      <c r="C387" s="901"/>
      <c r="D387" s="902">
        <f>'3 KOV-i SISESTUSVORM'!I254</f>
        <v>3</v>
      </c>
      <c r="E387" s="902"/>
    </row>
    <row r="388" spans="2:12">
      <c r="B388" s="22" t="s">
        <v>875</v>
      </c>
      <c r="C388" s="137"/>
      <c r="D388" s="137"/>
    </row>
    <row r="389" spans="2:12" ht="53.25" customHeight="1">
      <c r="B389" s="903" t="str">
        <f>'3 KOV-i SISESTUSVORM'!C256</f>
        <v xml:space="preserve">KOV lähtub oma tegevuses abivajavatele lastele tingimuste loomisega probleemidega toimetulekuks. </v>
      </c>
      <c r="C389" s="903"/>
      <c r="D389" s="903"/>
      <c r="E389" s="903"/>
      <c r="F389" s="903"/>
      <c r="G389" s="903"/>
      <c r="H389" s="903"/>
      <c r="I389" s="903"/>
      <c r="J389" s="903"/>
      <c r="K389" s="903"/>
    </row>
    <row r="391" spans="2:12" ht="15.75">
      <c r="B391" s="906" t="s">
        <v>444</v>
      </c>
      <c r="C391" s="906"/>
      <c r="D391" s="906"/>
      <c r="E391" s="906"/>
      <c r="F391" s="906"/>
      <c r="G391" s="906"/>
      <c r="H391" s="906"/>
      <c r="I391" s="906"/>
      <c r="J391" s="906"/>
      <c r="K391" s="906"/>
    </row>
    <row r="392" spans="2:12">
      <c r="B392" s="140"/>
      <c r="C392" s="140"/>
      <c r="D392" s="140"/>
      <c r="E392" s="140"/>
      <c r="F392" s="140"/>
      <c r="G392" s="140"/>
      <c r="H392" s="140"/>
      <c r="I392" s="140"/>
      <c r="J392" s="140"/>
      <c r="K392" s="140"/>
    </row>
    <row r="393" spans="2:12">
      <c r="B393" s="900" t="s">
        <v>498</v>
      </c>
      <c r="C393" s="900"/>
      <c r="D393" s="900"/>
      <c r="E393" s="900"/>
      <c r="F393" s="900"/>
      <c r="G393" s="900"/>
      <c r="H393" s="900"/>
      <c r="I393" s="900"/>
      <c r="J393" s="900"/>
      <c r="K393" s="900"/>
    </row>
    <row r="394" spans="2:12">
      <c r="B394" s="140"/>
      <c r="C394" s="140"/>
      <c r="D394" s="140"/>
      <c r="E394" s="140"/>
      <c r="F394" s="140"/>
      <c r="G394" s="140"/>
      <c r="H394" s="140"/>
      <c r="I394" s="140"/>
      <c r="J394" s="140"/>
      <c r="K394" s="140"/>
      <c r="L394" s="112"/>
    </row>
    <row r="395" spans="2:12" ht="15">
      <c r="B395" s="901" t="s">
        <v>749</v>
      </c>
      <c r="C395" s="901"/>
      <c r="D395" s="902">
        <f>'3 KOV-i SISESTUSVORM'!I265</f>
        <v>3.3333333333333335</v>
      </c>
      <c r="E395" s="902"/>
      <c r="L395" s="112"/>
    </row>
    <row r="396" spans="2:12">
      <c r="B396" s="22" t="s">
        <v>875</v>
      </c>
      <c r="C396" s="137"/>
      <c r="D396" s="137"/>
      <c r="L396" s="112"/>
    </row>
    <row r="397" spans="2:12" ht="51.75" customHeight="1">
      <c r="B397" s="903" t="str">
        <f>'3 KOV-i SISESTUSVORM'!C267</f>
        <v>KOV-i tegevus laste heaolu tagamisel on pigem läbimõeldud (prioriteedid on seatud, noorsootöö kvaliteedihindamine tehtud) ja lähtub laste huvidest (s.h küsitluste käigus kogutud andmetest).</v>
      </c>
      <c r="C397" s="903"/>
      <c r="D397" s="903"/>
      <c r="E397" s="903"/>
      <c r="F397" s="903"/>
      <c r="G397" s="903"/>
      <c r="H397" s="903"/>
      <c r="I397" s="903"/>
      <c r="J397" s="903"/>
      <c r="K397" s="903"/>
      <c r="L397" s="112"/>
    </row>
    <row r="398" spans="2:12" ht="12.75" customHeight="1">
      <c r="B398" s="140"/>
      <c r="C398" s="140"/>
      <c r="D398" s="140"/>
      <c r="E398" s="140"/>
      <c r="F398" s="140"/>
      <c r="G398" s="140"/>
      <c r="H398" s="140"/>
      <c r="I398" s="140"/>
      <c r="J398" s="140"/>
      <c r="K398" s="140"/>
      <c r="L398" s="112"/>
    </row>
    <row r="399" spans="2:12" ht="31.5" customHeight="1">
      <c r="B399" s="905" t="s">
        <v>528</v>
      </c>
      <c r="C399" s="905"/>
      <c r="D399" s="905"/>
      <c r="E399" s="905"/>
      <c r="F399" s="905"/>
      <c r="G399" s="905"/>
      <c r="H399" s="905"/>
      <c r="I399" s="905"/>
      <c r="J399" s="905"/>
      <c r="K399" s="905"/>
      <c r="L399" s="112"/>
    </row>
    <row r="400" spans="2:12" ht="12.75" customHeight="1">
      <c r="B400" s="140"/>
      <c r="C400" s="140"/>
      <c r="D400" s="140"/>
      <c r="E400" s="140"/>
      <c r="F400" s="140"/>
      <c r="G400" s="140"/>
      <c r="H400" s="140"/>
      <c r="I400" s="140"/>
      <c r="J400" s="140"/>
      <c r="K400" s="140"/>
      <c r="L400" s="112"/>
    </row>
    <row r="401" spans="2:11" ht="15">
      <c r="B401" s="901" t="s">
        <v>876</v>
      </c>
      <c r="C401" s="901"/>
      <c r="D401" s="140"/>
      <c r="E401" s="140"/>
      <c r="F401" s="140"/>
      <c r="G401" s="140"/>
      <c r="H401" s="140"/>
      <c r="I401" s="140"/>
      <c r="J401" s="140"/>
      <c r="K401" s="140"/>
    </row>
    <row r="402" spans="2:11" ht="10.5" customHeight="1">
      <c r="B402" s="140"/>
      <c r="C402" s="140"/>
      <c r="D402" s="140"/>
      <c r="E402" s="140"/>
      <c r="F402" s="140"/>
      <c r="G402" s="140"/>
      <c r="H402" s="140"/>
      <c r="I402" s="140"/>
      <c r="J402" s="140"/>
      <c r="K402" s="140"/>
    </row>
    <row r="403" spans="2:11">
      <c r="B403" s="141" t="s">
        <v>743</v>
      </c>
    </row>
    <row r="420" spans="2:2">
      <c r="B420" s="141" t="s">
        <v>879</v>
      </c>
    </row>
    <row r="437" spans="2:11" ht="15">
      <c r="B437" s="901" t="s">
        <v>749</v>
      </c>
      <c r="C437" s="901"/>
      <c r="D437" s="902">
        <f>'3 KOV-i SISESTUSVORM'!I299</f>
        <v>3.5</v>
      </c>
      <c r="E437" s="902"/>
    </row>
    <row r="438" spans="2:11">
      <c r="B438" s="22" t="s">
        <v>875</v>
      </c>
      <c r="C438" s="137"/>
      <c r="D438" s="137"/>
    </row>
    <row r="439" spans="2:11" ht="49.5" customHeight="1">
      <c r="B439" s="903" t="str">
        <f>'3 KOV-i SISESTUSVORM'!C301</f>
        <v>Lastele on Loksa linnas tagatud turvaline elukeskkond. Avalikud asutused ja avalik ruum on tervislikud ja turvalised. Mõningaid puudujääke esineb vaid erivajadustega inimeste ligipääsu tagamisel, millega aga juba tegeletakse.</v>
      </c>
      <c r="C439" s="903"/>
      <c r="D439" s="903"/>
      <c r="E439" s="903"/>
      <c r="F439" s="903"/>
      <c r="G439" s="903"/>
      <c r="H439" s="903"/>
      <c r="I439" s="903"/>
      <c r="J439" s="903"/>
      <c r="K439" s="903"/>
    </row>
    <row r="441" spans="2:11" ht="32.25" customHeight="1">
      <c r="B441" s="904" t="s">
        <v>952</v>
      </c>
      <c r="C441" s="904"/>
      <c r="D441" s="904"/>
      <c r="E441" s="904"/>
      <c r="F441" s="904"/>
      <c r="G441" s="904"/>
      <c r="H441" s="904"/>
      <c r="I441" s="904"/>
      <c r="J441" s="904"/>
      <c r="K441" s="904"/>
    </row>
    <row r="442" spans="2:11">
      <c r="B442" s="140"/>
      <c r="C442" s="140"/>
      <c r="D442" s="140"/>
      <c r="E442" s="140"/>
      <c r="F442" s="140"/>
      <c r="G442" s="140"/>
      <c r="H442" s="140"/>
      <c r="I442" s="140"/>
      <c r="J442" s="140"/>
      <c r="K442" s="140"/>
    </row>
    <row r="443" spans="2:11">
      <c r="B443" s="900" t="s">
        <v>476</v>
      </c>
      <c r="C443" s="900"/>
      <c r="D443" s="900"/>
      <c r="E443" s="900"/>
      <c r="F443" s="900"/>
      <c r="G443" s="900"/>
      <c r="H443" s="900"/>
      <c r="I443" s="900"/>
      <c r="J443" s="900"/>
      <c r="K443" s="900"/>
    </row>
    <row r="445" spans="2:11" ht="15">
      <c r="B445" s="901" t="s">
        <v>876</v>
      </c>
      <c r="C445" s="901"/>
    </row>
    <row r="447" spans="2:11">
      <c r="B447" s="141" t="s">
        <v>880</v>
      </c>
    </row>
    <row r="464" spans="2:2">
      <c r="B464" s="141" t="s">
        <v>744</v>
      </c>
    </row>
    <row r="481" spans="2:11" ht="15.75" customHeight="1"/>
    <row r="482" spans="2:11" ht="15">
      <c r="B482" s="901" t="s">
        <v>749</v>
      </c>
      <c r="C482" s="901"/>
      <c r="D482" s="902">
        <f>'3 KOV-i SISESTUSVORM'!I323</f>
        <v>3.75</v>
      </c>
      <c r="E482" s="902"/>
    </row>
    <row r="483" spans="2:11" ht="16.5" customHeight="1">
      <c r="B483" s="22" t="s">
        <v>875</v>
      </c>
      <c r="C483" s="137"/>
      <c r="D483" s="137"/>
    </row>
    <row r="484" spans="2:11" ht="50.25" customHeight="1">
      <c r="B484" s="903" t="str">
        <f>'3 KOV-i SISESTUSVORM'!C325</f>
        <v>Laste ja perede heaolu tagamisega tegelevad KOV-is kvalifitseeritud spetsialistid ja loodud on toimiv koostöövõrgustik.</v>
      </c>
      <c r="C484" s="903"/>
      <c r="D484" s="903"/>
      <c r="E484" s="903"/>
      <c r="F484" s="903"/>
      <c r="G484" s="903"/>
      <c r="H484" s="903"/>
      <c r="I484" s="903"/>
      <c r="J484" s="903"/>
      <c r="K484" s="903"/>
    </row>
    <row r="486" spans="2:11">
      <c r="B486" s="900" t="s">
        <v>529</v>
      </c>
      <c r="C486" s="900"/>
      <c r="D486" s="900"/>
      <c r="E486" s="900"/>
      <c r="F486" s="900"/>
      <c r="G486" s="900"/>
      <c r="H486" s="900"/>
      <c r="I486" s="900"/>
      <c r="J486" s="900"/>
      <c r="K486" s="900"/>
    </row>
    <row r="488" spans="2:11" ht="15">
      <c r="B488" s="901" t="s">
        <v>749</v>
      </c>
      <c r="C488" s="901"/>
      <c r="D488" s="902">
        <f>'3 KOV-i SISESTUSVORM'!I329</f>
        <v>3</v>
      </c>
      <c r="E488" s="902"/>
    </row>
    <row r="489" spans="2:11">
      <c r="B489" s="22" t="s">
        <v>875</v>
      </c>
      <c r="C489" s="137"/>
      <c r="D489" s="137"/>
    </row>
    <row r="490" spans="2:11" ht="60.75" customHeight="1">
      <c r="B490" s="903" t="str">
        <f>'3 KOV-i SISESTUSVORM'!C331</f>
        <v>Ennetustegevuse ning laste ja perede jälgimise toetamiseks toimub laiapõhjalise koostöövõrgustiku loomine (sh koostöö erinevate valdkondade asutuste ja KOV-ide vahel)</v>
      </c>
      <c r="C490" s="903"/>
      <c r="D490" s="903"/>
      <c r="E490" s="903"/>
      <c r="F490" s="903"/>
      <c r="G490" s="903"/>
      <c r="H490" s="903"/>
      <c r="I490" s="903"/>
      <c r="J490" s="903"/>
      <c r="K490" s="903"/>
    </row>
    <row r="492" spans="2:11">
      <c r="B492" s="900" t="s">
        <v>458</v>
      </c>
      <c r="C492" s="900"/>
      <c r="D492" s="900"/>
      <c r="E492" s="900"/>
      <c r="F492" s="900"/>
      <c r="G492" s="900"/>
      <c r="H492" s="900"/>
      <c r="I492" s="900"/>
      <c r="J492" s="900"/>
      <c r="K492" s="900"/>
    </row>
    <row r="494" spans="2:11" ht="15">
      <c r="B494" s="901" t="s">
        <v>749</v>
      </c>
      <c r="C494" s="901"/>
      <c r="D494" s="902">
        <f>'3 KOV-i SISESTUSVORM'!I335</f>
        <v>4</v>
      </c>
      <c r="E494" s="902"/>
    </row>
    <row r="495" spans="2:11">
      <c r="B495" s="22" t="s">
        <v>875</v>
      </c>
      <c r="C495" s="137"/>
      <c r="D495" s="137"/>
    </row>
    <row r="496" spans="2:11" ht="52.5" customHeight="1">
      <c r="B496" s="903" t="str">
        <f>'3 KOV-i SISESTUSVORM'!C337</f>
        <v>Erinevate valdkondade esindajate vahel toimub tihe koostöö</v>
      </c>
      <c r="C496" s="903"/>
      <c r="D496" s="903"/>
      <c r="E496" s="903"/>
      <c r="F496" s="903"/>
      <c r="G496" s="903"/>
      <c r="H496" s="903"/>
      <c r="I496" s="903"/>
      <c r="J496" s="903"/>
      <c r="K496" s="903"/>
    </row>
  </sheetData>
  <sheetProtection sheet="1" objects="1" scenarios="1" formatCells="0" formatColumns="0" formatRows="0"/>
  <mergeCells count="68">
    <mergeCell ref="B16:K16"/>
    <mergeCell ref="B42:K42"/>
    <mergeCell ref="B4:K4"/>
    <mergeCell ref="B6:K6"/>
    <mergeCell ref="B10:K10"/>
    <mergeCell ref="B8:C8"/>
    <mergeCell ref="D8:E8"/>
    <mergeCell ref="B12:K12"/>
    <mergeCell ref="B14:C14"/>
    <mergeCell ref="B32:C32"/>
    <mergeCell ref="D32:E32"/>
    <mergeCell ref="B34:K34"/>
    <mergeCell ref="B36:K36"/>
    <mergeCell ref="B38:C38"/>
    <mergeCell ref="D38:E38"/>
    <mergeCell ref="B40:K40"/>
    <mergeCell ref="B44:K44"/>
    <mergeCell ref="B46:C46"/>
    <mergeCell ref="B124:C124"/>
    <mergeCell ref="D124:E124"/>
    <mergeCell ref="B48:K48"/>
    <mergeCell ref="B126:K126"/>
    <mergeCell ref="B128:K128"/>
    <mergeCell ref="B130:C130"/>
    <mergeCell ref="B203:C203"/>
    <mergeCell ref="D203:E203"/>
    <mergeCell ref="B205:K205"/>
    <mergeCell ref="B209:C209"/>
    <mergeCell ref="B207:K207"/>
    <mergeCell ref="B253:K253"/>
    <mergeCell ref="B247:C247"/>
    <mergeCell ref="D247:E247"/>
    <mergeCell ref="B249:K249"/>
    <mergeCell ref="B251:K251"/>
    <mergeCell ref="B255:C255"/>
    <mergeCell ref="B275:C275"/>
    <mergeCell ref="D275:E275"/>
    <mergeCell ref="B277:K277"/>
    <mergeCell ref="B279:K279"/>
    <mergeCell ref="B281:C281"/>
    <mergeCell ref="B387:C387"/>
    <mergeCell ref="D387:E387"/>
    <mergeCell ref="B389:K389"/>
    <mergeCell ref="B391:K391"/>
    <mergeCell ref="B441:K441"/>
    <mergeCell ref="B443:K443"/>
    <mergeCell ref="B393:K393"/>
    <mergeCell ref="B401:C401"/>
    <mergeCell ref="B395:C395"/>
    <mergeCell ref="D395:E395"/>
    <mergeCell ref="B397:K397"/>
    <mergeCell ref="B399:K399"/>
    <mergeCell ref="A1:K1"/>
    <mergeCell ref="B492:K492"/>
    <mergeCell ref="B494:C494"/>
    <mergeCell ref="D494:E494"/>
    <mergeCell ref="B496:K496"/>
    <mergeCell ref="B445:C445"/>
    <mergeCell ref="B484:K484"/>
    <mergeCell ref="B486:K486"/>
    <mergeCell ref="B488:C488"/>
    <mergeCell ref="D488:E488"/>
    <mergeCell ref="B490:K490"/>
    <mergeCell ref="B482:C482"/>
    <mergeCell ref="D482:E482"/>
    <mergeCell ref="B437:C437"/>
    <mergeCell ref="D437:E437"/>
    <mergeCell ref="B439:K439"/>
  </mergeCells>
  <conditionalFormatting sqref="D8:E8">
    <cfRule type="cellIs" dxfId="69" priority="49" operator="greaterThan">
      <formula>3.5</formula>
    </cfRule>
    <cfRule type="cellIs" dxfId="68" priority="50" operator="greaterThan">
      <formula>2.5</formula>
    </cfRule>
    <cfRule type="cellIs" dxfId="67" priority="51" operator="greaterThan">
      <formula>1.5</formula>
    </cfRule>
    <cfRule type="cellIs" dxfId="66" priority="52" operator="greaterThan">
      <formula>1</formula>
    </cfRule>
  </conditionalFormatting>
  <conditionalFormatting sqref="D32:E32">
    <cfRule type="cellIs" dxfId="65" priority="45" operator="greaterThan">
      <formula>3.5</formula>
    </cfRule>
    <cfRule type="cellIs" dxfId="64" priority="46" operator="greaterThan">
      <formula>2.5</formula>
    </cfRule>
    <cfRule type="cellIs" dxfId="63" priority="47" operator="greaterThan">
      <formula>1.5</formula>
    </cfRule>
    <cfRule type="cellIs" dxfId="62" priority="48" operator="greaterThan">
      <formula>1</formula>
    </cfRule>
  </conditionalFormatting>
  <conditionalFormatting sqref="D38:E38">
    <cfRule type="cellIs" dxfId="61" priority="41" operator="greaterThan">
      <formula>3.5</formula>
    </cfRule>
    <cfRule type="cellIs" dxfId="60" priority="42" operator="greaterThan">
      <formula>2.5</formula>
    </cfRule>
    <cfRule type="cellIs" dxfId="59" priority="43" operator="greaterThan">
      <formula>1.5</formula>
    </cfRule>
    <cfRule type="cellIs" dxfId="58" priority="44" operator="greaterThan">
      <formula>1</formula>
    </cfRule>
  </conditionalFormatting>
  <conditionalFormatting sqref="D124:E124">
    <cfRule type="cellIs" dxfId="57" priority="37" operator="greaterThan">
      <formula>3.5</formula>
    </cfRule>
    <cfRule type="cellIs" dxfId="56" priority="38" operator="greaterThan">
      <formula>2.5</formula>
    </cfRule>
    <cfRule type="cellIs" dxfId="55" priority="39" operator="greaterThan">
      <formula>1.5</formula>
    </cfRule>
    <cfRule type="cellIs" dxfId="54" priority="40" operator="greaterThan">
      <formula>1</formula>
    </cfRule>
  </conditionalFormatting>
  <conditionalFormatting sqref="D203:E203">
    <cfRule type="cellIs" dxfId="53" priority="33" operator="greaterThan">
      <formula>3.5</formula>
    </cfRule>
    <cfRule type="cellIs" dxfId="52" priority="34" operator="greaterThan">
      <formula>2.5</formula>
    </cfRule>
    <cfRule type="cellIs" dxfId="51" priority="35" operator="greaterThan">
      <formula>1.5</formula>
    </cfRule>
    <cfRule type="cellIs" dxfId="50" priority="36" operator="greaterThan">
      <formula>1</formula>
    </cfRule>
  </conditionalFormatting>
  <conditionalFormatting sqref="D247:E247">
    <cfRule type="cellIs" dxfId="49" priority="29" operator="greaterThan">
      <formula>3.5</formula>
    </cfRule>
    <cfRule type="cellIs" dxfId="48" priority="30" operator="greaterThan">
      <formula>2.5</formula>
    </cfRule>
    <cfRule type="cellIs" dxfId="47" priority="31" operator="greaterThan">
      <formula>1.5</formula>
    </cfRule>
    <cfRule type="cellIs" dxfId="46" priority="32" operator="greaterThan">
      <formula>1</formula>
    </cfRule>
  </conditionalFormatting>
  <conditionalFormatting sqref="D275:E275">
    <cfRule type="cellIs" dxfId="45" priority="25" operator="greaterThan">
      <formula>3.5</formula>
    </cfRule>
    <cfRule type="cellIs" dxfId="44" priority="26" operator="greaterThan">
      <formula>2.5</formula>
    </cfRule>
    <cfRule type="cellIs" dxfId="43" priority="27" operator="greaterThan">
      <formula>1.5</formula>
    </cfRule>
    <cfRule type="cellIs" dxfId="42" priority="28" operator="greaterThan">
      <formula>1</formula>
    </cfRule>
  </conditionalFormatting>
  <conditionalFormatting sqref="D387:E387">
    <cfRule type="cellIs" dxfId="41" priority="21" operator="greaterThan">
      <formula>3.5</formula>
    </cfRule>
    <cfRule type="cellIs" dxfId="40" priority="22" operator="greaterThan">
      <formula>2.5</formula>
    </cfRule>
    <cfRule type="cellIs" dxfId="39" priority="23" operator="greaterThan">
      <formula>1.5</formula>
    </cfRule>
    <cfRule type="cellIs" dxfId="38" priority="24" operator="greaterThan">
      <formula>1</formula>
    </cfRule>
  </conditionalFormatting>
  <conditionalFormatting sqref="D395:E395">
    <cfRule type="cellIs" dxfId="37" priority="17" operator="greaterThan">
      <formula>3.5</formula>
    </cfRule>
    <cfRule type="cellIs" dxfId="36" priority="18" operator="greaterThan">
      <formula>2.5</formula>
    </cfRule>
    <cfRule type="cellIs" dxfId="35" priority="19" operator="greaterThan">
      <formula>1.5</formula>
    </cfRule>
    <cfRule type="cellIs" dxfId="34" priority="20" operator="greaterThan">
      <formula>1</formula>
    </cfRule>
  </conditionalFormatting>
  <conditionalFormatting sqref="D437:E437">
    <cfRule type="cellIs" dxfId="33" priority="13" operator="greaterThan">
      <formula>3.5</formula>
    </cfRule>
    <cfRule type="cellIs" dxfId="32" priority="14" operator="greaterThan">
      <formula>2.5</formula>
    </cfRule>
    <cfRule type="cellIs" dxfId="31" priority="15" operator="greaterThan">
      <formula>1.5</formula>
    </cfRule>
    <cfRule type="cellIs" dxfId="30" priority="16" operator="greaterThan">
      <formula>1</formula>
    </cfRule>
  </conditionalFormatting>
  <conditionalFormatting sqref="D494:E494">
    <cfRule type="cellIs" dxfId="29" priority="1" operator="greaterThan">
      <formula>3.5</formula>
    </cfRule>
    <cfRule type="cellIs" dxfId="28" priority="2" operator="greaterThan">
      <formula>2.5</formula>
    </cfRule>
    <cfRule type="cellIs" dxfId="27" priority="3" operator="greaterThan">
      <formula>1.5</formula>
    </cfRule>
    <cfRule type="cellIs" dxfId="26" priority="4" operator="greaterThan">
      <formula>1</formula>
    </cfRule>
  </conditionalFormatting>
  <conditionalFormatting sqref="D482:E482">
    <cfRule type="cellIs" dxfId="25" priority="9" operator="greaterThan">
      <formula>3.5</formula>
    </cfRule>
    <cfRule type="cellIs" dxfId="24" priority="10" operator="greaterThan">
      <formula>2.5</formula>
    </cfRule>
    <cfRule type="cellIs" dxfId="23" priority="11" operator="greaterThan">
      <formula>1.5</formula>
    </cfRule>
    <cfRule type="cellIs" dxfId="22" priority="12" operator="greaterThan">
      <formula>1</formula>
    </cfRule>
  </conditionalFormatting>
  <conditionalFormatting sqref="D488:E488">
    <cfRule type="cellIs" dxfId="21" priority="5" operator="greaterThan">
      <formula>3.5</formula>
    </cfRule>
    <cfRule type="cellIs" dxfId="20" priority="6" operator="greaterThan">
      <formula>2.5</formula>
    </cfRule>
    <cfRule type="cellIs" dxfId="19" priority="7" operator="greaterThan">
      <formula>1.5</formula>
    </cfRule>
    <cfRule type="cellIs" dxfId="18" priority="8" operator="greaterThan">
      <formula>1</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77"/>
  <sheetViews>
    <sheetView showGridLines="0" topLeftCell="C82" workbookViewId="0">
      <selection activeCell="C113" sqref="C113"/>
    </sheetView>
  </sheetViews>
  <sheetFormatPr defaultRowHeight="14.25"/>
  <cols>
    <col min="1" max="1" width="4.140625" style="56" customWidth="1"/>
    <col min="2" max="2" width="7.5703125" style="46" customWidth="1"/>
    <col min="3" max="3" width="78.28515625" style="45" customWidth="1"/>
    <col min="4" max="4" width="13.28515625" style="41" customWidth="1"/>
    <col min="5" max="5" width="13.28515625" style="208" customWidth="1"/>
    <col min="6" max="6" width="9.140625" style="41" customWidth="1"/>
    <col min="7" max="16384" width="9.140625" style="41"/>
  </cols>
  <sheetData>
    <row r="1" spans="1:16" s="36" customFormat="1" ht="25.5" customHeight="1">
      <c r="A1" s="64"/>
      <c r="B1" s="898" t="s">
        <v>688</v>
      </c>
      <c r="C1" s="898"/>
      <c r="D1" s="898"/>
      <c r="E1" s="207"/>
      <c r="F1" s="41"/>
      <c r="G1" s="584" t="s">
        <v>894</v>
      </c>
      <c r="H1" s="132"/>
      <c r="I1" s="583" t="s">
        <v>938</v>
      </c>
      <c r="J1" s="583"/>
      <c r="K1" s="583"/>
      <c r="L1" s="583"/>
      <c r="M1" s="583"/>
      <c r="N1" s="583"/>
      <c r="O1" s="583"/>
      <c r="P1" s="583"/>
    </row>
    <row r="2" spans="1:16" ht="25.5" customHeight="1">
      <c r="B2" s="41"/>
      <c r="C2" s="41"/>
      <c r="G2" s="584"/>
      <c r="H2" s="11"/>
      <c r="I2" s="583" t="s">
        <v>939</v>
      </c>
      <c r="J2" s="583"/>
      <c r="K2" s="583"/>
      <c r="L2" s="583"/>
      <c r="M2" s="583"/>
      <c r="N2" s="583"/>
      <c r="O2" s="583"/>
      <c r="P2" s="583"/>
    </row>
    <row r="3" spans="1:16" ht="25.5" customHeight="1">
      <c r="G3" s="584"/>
      <c r="H3" s="30"/>
      <c r="I3" s="583" t="s">
        <v>895</v>
      </c>
      <c r="J3" s="583"/>
      <c r="K3" s="583"/>
      <c r="L3" s="583"/>
      <c r="M3" s="583"/>
      <c r="N3" s="583"/>
      <c r="O3" s="583"/>
      <c r="P3" s="583"/>
    </row>
    <row r="4" spans="1:16" ht="25.5" customHeight="1">
      <c r="G4" s="584"/>
      <c r="H4" s="30"/>
      <c r="I4" s="583" t="s">
        <v>940</v>
      </c>
      <c r="J4" s="583"/>
      <c r="K4" s="583"/>
      <c r="L4" s="583"/>
      <c r="M4" s="583"/>
      <c r="N4" s="583"/>
      <c r="O4" s="583"/>
      <c r="P4" s="583"/>
    </row>
    <row r="5" spans="1:16" ht="16.5" thickBot="1">
      <c r="B5" s="909" t="s">
        <v>595</v>
      </c>
      <c r="C5" s="909"/>
      <c r="D5" s="909"/>
      <c r="E5" s="209"/>
    </row>
    <row r="6" spans="1:16" ht="15" thickBot="1">
      <c r="B6" s="42" t="s">
        <v>592</v>
      </c>
      <c r="C6" s="43" t="s">
        <v>593</v>
      </c>
      <c r="D6" s="44" t="s">
        <v>594</v>
      </c>
      <c r="E6" s="206" t="s">
        <v>910</v>
      </c>
    </row>
    <row r="7" spans="1:16" ht="15" thickBot="1">
      <c r="A7" s="57"/>
      <c r="B7" s="47" t="s">
        <v>61</v>
      </c>
      <c r="C7" s="48" t="s">
        <v>405</v>
      </c>
      <c r="D7" s="55">
        <f>AVERAGE(D8,D12,D18)</f>
        <v>3.7388888888888889</v>
      </c>
      <c r="E7" s="210"/>
    </row>
    <row r="8" spans="1:16" ht="15" thickBot="1">
      <c r="A8" s="57"/>
      <c r="B8" s="49" t="s">
        <v>596</v>
      </c>
      <c r="C8" s="50" t="s">
        <v>597</v>
      </c>
      <c r="D8" s="54">
        <f>AVERAGE(D9:D11)</f>
        <v>4</v>
      </c>
      <c r="E8" s="211"/>
      <c r="G8" s="56"/>
      <c r="H8" s="56"/>
      <c r="I8" s="56"/>
      <c r="J8" s="56" t="s">
        <v>870</v>
      </c>
      <c r="K8" s="56" t="s">
        <v>872</v>
      </c>
      <c r="L8" s="56" t="s">
        <v>871</v>
      </c>
      <c r="M8" s="56" t="s">
        <v>873</v>
      </c>
      <c r="N8" s="56" t="s">
        <v>931</v>
      </c>
      <c r="O8" s="56"/>
      <c r="P8" s="56"/>
    </row>
    <row r="9" spans="1:16" ht="15.75" thickBot="1">
      <c r="A9" s="57" t="s">
        <v>596</v>
      </c>
      <c r="B9" s="51" t="s">
        <v>605</v>
      </c>
      <c r="C9" s="52" t="s">
        <v>28</v>
      </c>
      <c r="D9" s="53">
        <f>(('3 KOV-i SISESTUSVORM'!I60+'3 KOV-i SISESTUSVORM'!I61+'3 KOV-i SISESTUSVORM'!I62+'3 KOV-i SISESTUSVORM'!I63+'3 KOV-i SISESTUSVORM'!I64)*4+('3 KOV-i SISESTUSVORM'!J60+'3 KOV-i SISESTUSVORM'!J61+'3 KOV-i SISESTUSVORM'!J62+'3 KOV-i SISESTUSVORM'!J63+'3 KOV-i SISESTUSVORM'!J64)*3+('3 KOV-i SISESTUSVORM'!K60+'3 KOV-i SISESTUSVORM'!K61+'3 KOV-i SISESTUSVORM'!K62+'3 KOV-i SISESTUSVORM'!K63+'3 KOV-i SISESTUSVORM'!K64)*2+('3 KOV-i SISESTUSVORM'!L60+'3 KOV-i SISESTUSVORM'!L61+'3 KOV-i SISESTUSVORM'!L62+'3 KOV-i SISESTUSVORM'!L63+'3 KOV-i SISESTUSVORM'!L64)*1)/5</f>
        <v>4</v>
      </c>
      <c r="E9" s="212" t="s">
        <v>911</v>
      </c>
      <c r="F9" s="62">
        <f>$D$7</f>
        <v>3.7388888888888889</v>
      </c>
      <c r="G9" s="56"/>
      <c r="H9" s="63" t="str">
        <f>A9</f>
        <v>E1.1</v>
      </c>
      <c r="I9" s="63" t="str">
        <f>B9</f>
        <v>i1.1.1</v>
      </c>
      <c r="J9" s="56">
        <f>IF(AND($D9&lt;=4,$D9&gt;=3.5),$D9,"false")</f>
        <v>4</v>
      </c>
      <c r="K9" s="56" t="str">
        <f>IF(AND($D9&lt;3.5,$D9&gt;=2.5),$D9,"")</f>
        <v/>
      </c>
      <c r="L9" s="56" t="str">
        <f>IF(AND($D9&lt;2.5,$D9&gt;=1.5),$D9,"")</f>
        <v/>
      </c>
      <c r="M9" s="56" t="str">
        <f>IF(AND($D9&lt;1.5,$D9&gt;=1),$D9,"")</f>
        <v/>
      </c>
      <c r="N9" s="62">
        <f>F9</f>
        <v>3.7388888888888889</v>
      </c>
      <c r="O9" s="56"/>
      <c r="P9" s="56"/>
    </row>
    <row r="10" spans="1:16" ht="15.75" thickBot="1">
      <c r="A10" s="57"/>
      <c r="B10" s="51" t="s">
        <v>606</v>
      </c>
      <c r="C10" s="52" t="s">
        <v>482</v>
      </c>
      <c r="D10" s="53">
        <f>'3 KOV-i SISESTUSVORM'!I65*4+'3 KOV-i SISESTUSVORM'!J65*3+'3 KOV-i SISESTUSVORM'!K65*2+'3 KOV-i SISESTUSVORM'!L65*1</f>
        <v>4</v>
      </c>
      <c r="E10" s="213" t="s">
        <v>911</v>
      </c>
      <c r="F10" s="62">
        <f t="shared" ref="F10:F22" si="0">$D$7</f>
        <v>3.7388888888888889</v>
      </c>
      <c r="G10" s="56"/>
      <c r="H10" s="63"/>
      <c r="I10" s="63" t="str">
        <f>B10</f>
        <v>i1.1.2</v>
      </c>
      <c r="J10" s="56">
        <f t="shared" ref="J10:J73" si="1">IF(AND($D10&lt;=4,$D10&gt;=3.5),$D10,"false")</f>
        <v>4</v>
      </c>
      <c r="K10" s="56" t="str">
        <f t="shared" ref="K10:K73" si="2">IF(AND($D10&lt;3.5,$D10&gt;=2.5),$D10,"")</f>
        <v/>
      </c>
      <c r="L10" s="56" t="str">
        <f t="shared" ref="L10:L73" si="3">IF(AND($D10&lt;2.5,$D10&gt;=1.5),$D10,"")</f>
        <v/>
      </c>
      <c r="M10" s="56" t="str">
        <f t="shared" ref="M10:M73" si="4">IF(AND($D10&lt;1.5,$D10&gt;=1),$D10,"")</f>
        <v/>
      </c>
      <c r="N10" s="62">
        <f t="shared" ref="N10:N22" si="5">F10</f>
        <v>3.7388888888888889</v>
      </c>
      <c r="O10" s="56"/>
      <c r="P10" s="56"/>
    </row>
    <row r="11" spans="1:16" ht="15.75" thickBot="1">
      <c r="A11" s="57"/>
      <c r="B11" s="51" t="s">
        <v>607</v>
      </c>
      <c r="C11" s="52" t="s">
        <v>3</v>
      </c>
      <c r="D11" s="53">
        <f>(('3 KOV-i SISESTUSVORM'!I67+'3 KOV-i SISESTUSVORM'!I68)*4+('3 KOV-i SISESTUSVORM'!J67+'3 KOV-i SISESTUSVORM'!J68)*3+('3 KOV-i SISESTUSVORM'!K67+'3 KOV-i SISESTUSVORM'!K68)*2+('3 KOV-i SISESTUSVORM'!L67+'3 KOV-i SISESTUSVORM'!L68)*1)/2</f>
        <v>4</v>
      </c>
      <c r="E11" s="212" t="s">
        <v>911</v>
      </c>
      <c r="F11" s="62">
        <f t="shared" si="0"/>
        <v>3.7388888888888889</v>
      </c>
      <c r="G11" s="56"/>
      <c r="H11" s="63"/>
      <c r="I11" s="63" t="str">
        <f>B11</f>
        <v>i1.1.3</v>
      </c>
      <c r="J11" s="56">
        <f t="shared" si="1"/>
        <v>4</v>
      </c>
      <c r="K11" s="56" t="str">
        <f t="shared" si="2"/>
        <v/>
      </c>
      <c r="L11" s="56" t="str">
        <f t="shared" si="3"/>
        <v/>
      </c>
      <c r="M11" s="56" t="str">
        <f t="shared" si="4"/>
        <v/>
      </c>
      <c r="N11" s="62">
        <f t="shared" si="5"/>
        <v>3.7388888888888889</v>
      </c>
      <c r="O11" s="56"/>
      <c r="P11" s="56"/>
    </row>
    <row r="12" spans="1:16" ht="19.5" customHeight="1" thickBot="1">
      <c r="A12" s="57"/>
      <c r="B12" s="49" t="s">
        <v>598</v>
      </c>
      <c r="C12" s="50" t="s">
        <v>600</v>
      </c>
      <c r="D12" s="54">
        <f>AVERAGE(D13:D17)</f>
        <v>3.9666666666666672</v>
      </c>
      <c r="E12" s="211"/>
      <c r="F12" s="62">
        <f t="shared" si="0"/>
        <v>3.7388888888888889</v>
      </c>
      <c r="G12" s="56"/>
      <c r="H12" s="63"/>
      <c r="I12" s="63"/>
      <c r="J12" s="56"/>
      <c r="K12" s="56"/>
      <c r="L12" s="56"/>
      <c r="M12" s="56"/>
      <c r="N12" s="62"/>
      <c r="O12" s="56"/>
      <c r="P12" s="56"/>
    </row>
    <row r="13" spans="1:16" ht="15.75" thickBot="1">
      <c r="A13" s="57" t="s">
        <v>598</v>
      </c>
      <c r="B13" s="51" t="s">
        <v>608</v>
      </c>
      <c r="C13" s="52" t="s">
        <v>363</v>
      </c>
      <c r="D13" s="53">
        <f>(('3 KOV-i SISESTUSVORM'!I73+'3 KOV-i SISESTUSVORM'!I74+'3 KOV-i SISESTUSVORM'!I75+'3 KOV-i SISESTUSVORM'!I76+'3 KOV-i SISESTUSVORM'!I77+'3 KOV-i SISESTUSVORM'!I78+'3 KOV-i SISESTUSVORM'!I79+'3 KOV-i SISESTUSVORM'!I80+'3 KOV-i SISESTUSVORM'!I81+'3 KOV-i SISESTUSVORM'!I82+'3 KOV-i SISESTUSVORM'!I83+'3 KOV-i SISESTUSVORM'!I84)*4+('3 KOV-i SISESTUSVORM'!J73+'3 KOV-i SISESTUSVORM'!J74+'3 KOV-i SISESTUSVORM'!J75+'3 KOV-i SISESTUSVORM'!J76+'3 KOV-i SISESTUSVORM'!J77+'3 KOV-i SISESTUSVORM'!J78+'3 KOV-i SISESTUSVORM'!J79+'3 KOV-i SISESTUSVORM'!J80+'3 KOV-i SISESTUSVORM'!J81+'3 KOV-i SISESTUSVORM'!J82+'3 KOV-i SISESTUSVORM'!J83+'3 KOV-i SISESTUSVORM'!J84)*3+('3 KOV-i SISESTUSVORM'!K73+'3 KOV-i SISESTUSVORM'!K74+'3 KOV-i SISESTUSVORM'!K75+'3 KOV-i SISESTUSVORM'!K76+'3 KOV-i SISESTUSVORM'!K77+'3 KOV-i SISESTUSVORM'!K78+'3 KOV-i SISESTUSVORM'!K79+'3 KOV-i SISESTUSVORM'!K80+'3 KOV-i SISESTUSVORM'!K81+'3 KOV-i SISESTUSVORM'!K82+'3 KOV-i SISESTUSVORM'!K83+'3 KOV-i SISESTUSVORM'!K84)*2+('3 KOV-i SISESTUSVORM'!L73+'3 KOV-i SISESTUSVORM'!L74+'3 KOV-i SISESTUSVORM'!L75+'3 KOV-i SISESTUSVORM'!L76+'3 KOV-i SISESTUSVORM'!L77+'3 KOV-i SISESTUSVORM'!L78+'3 KOV-i SISESTUSVORM'!L79+'3 KOV-i SISESTUSVORM'!L80+'3 KOV-i SISESTUSVORM'!L81+'3 KOV-i SISESTUSVORM'!L82+'3 KOV-i SISESTUSVORM'!L83+'3 KOV-i SISESTUSVORM'!L84)*1)/12</f>
        <v>3.8333333333333335</v>
      </c>
      <c r="E13" s="212" t="s">
        <v>911</v>
      </c>
      <c r="F13" s="62">
        <f t="shared" si="0"/>
        <v>3.7388888888888889</v>
      </c>
      <c r="G13" s="56"/>
      <c r="H13" s="63" t="str">
        <f>A13</f>
        <v>E1.2</v>
      </c>
      <c r="I13" s="63" t="str">
        <f>B13</f>
        <v>i1.2.1</v>
      </c>
      <c r="J13" s="56">
        <f t="shared" si="1"/>
        <v>3.8333333333333335</v>
      </c>
      <c r="K13" s="56" t="str">
        <f t="shared" si="2"/>
        <v/>
      </c>
      <c r="L13" s="56" t="str">
        <f t="shared" si="3"/>
        <v/>
      </c>
      <c r="M13" s="56" t="str">
        <f t="shared" si="4"/>
        <v/>
      </c>
      <c r="N13" s="62">
        <f t="shared" si="5"/>
        <v>3.7388888888888889</v>
      </c>
      <c r="O13" s="56"/>
      <c r="P13" s="56"/>
    </row>
    <row r="14" spans="1:16" ht="15.75" thickBot="1">
      <c r="A14" s="57"/>
      <c r="B14" s="51" t="s">
        <v>609</v>
      </c>
      <c r="C14" s="52" t="s">
        <v>383</v>
      </c>
      <c r="D14" s="53">
        <f>'3 KOV-i SISESTUSVORM'!I91*4+'3 KOV-i SISESTUSVORM'!J91*3+'3 KOV-i SISESTUSVORM'!K91*2+'3 KOV-i SISESTUSVORM'!L91*1</f>
        <v>4</v>
      </c>
      <c r="E14" s="212" t="s">
        <v>911</v>
      </c>
      <c r="F14" s="62">
        <f t="shared" si="0"/>
        <v>3.7388888888888889</v>
      </c>
      <c r="G14" s="56"/>
      <c r="H14" s="63"/>
      <c r="I14" s="63" t="str">
        <f>B14</f>
        <v>i1.2.2</v>
      </c>
      <c r="J14" s="56">
        <f t="shared" si="1"/>
        <v>4</v>
      </c>
      <c r="K14" s="56" t="str">
        <f t="shared" si="2"/>
        <v/>
      </c>
      <c r="L14" s="56" t="str">
        <f t="shared" si="3"/>
        <v/>
      </c>
      <c r="M14" s="56" t="str">
        <f t="shared" si="4"/>
        <v/>
      </c>
      <c r="N14" s="62">
        <f t="shared" si="5"/>
        <v>3.7388888888888889</v>
      </c>
      <c r="O14" s="56"/>
      <c r="P14" s="56"/>
    </row>
    <row r="15" spans="1:16" ht="15.75" thickBot="1">
      <c r="A15" s="57"/>
      <c r="B15" s="51" t="s">
        <v>610</v>
      </c>
      <c r="C15" s="52" t="s">
        <v>452</v>
      </c>
      <c r="D15" s="53">
        <f>'3 KOV-i SISESTUSVORM'!I92*4+'3 KOV-i SISESTUSVORM'!J92*3+'3 KOV-i SISESTUSVORM'!K92*2+'3 KOV-i SISESTUSVORM'!L92*1</f>
        <v>4</v>
      </c>
      <c r="E15" s="212" t="s">
        <v>911</v>
      </c>
      <c r="F15" s="62">
        <f t="shared" si="0"/>
        <v>3.7388888888888889</v>
      </c>
      <c r="G15" s="56"/>
      <c r="H15" s="63"/>
      <c r="I15" s="63" t="str">
        <f>B15</f>
        <v>i1.2.3</v>
      </c>
      <c r="J15" s="56">
        <f t="shared" si="1"/>
        <v>4</v>
      </c>
      <c r="K15" s="56" t="str">
        <f t="shared" si="2"/>
        <v/>
      </c>
      <c r="L15" s="56" t="str">
        <f t="shared" si="3"/>
        <v/>
      </c>
      <c r="M15" s="56" t="str">
        <f t="shared" si="4"/>
        <v/>
      </c>
      <c r="N15" s="62">
        <f t="shared" si="5"/>
        <v>3.7388888888888889</v>
      </c>
      <c r="O15" s="56"/>
      <c r="P15" s="56"/>
    </row>
    <row r="16" spans="1:16" ht="15.75" thickBot="1">
      <c r="A16" s="57"/>
      <c r="B16" s="51" t="s">
        <v>611</v>
      </c>
      <c r="C16" s="52" t="s">
        <v>453</v>
      </c>
      <c r="D16" s="53">
        <f>'3 KOV-i SISESTUSVORM'!I94*4+'3 KOV-i SISESTUSVORM'!J94*3+'3 KOV-i SISESTUSVORM'!K94*2+'3 KOV-i SISESTUSVORM'!L94*1</f>
        <v>4</v>
      </c>
      <c r="E16" s="212" t="s">
        <v>911</v>
      </c>
      <c r="F16" s="62">
        <f t="shared" si="0"/>
        <v>3.7388888888888889</v>
      </c>
      <c r="G16" s="56"/>
      <c r="H16" s="63"/>
      <c r="I16" s="63" t="str">
        <f>B16</f>
        <v>i1.2.4</v>
      </c>
      <c r="J16" s="56">
        <f t="shared" si="1"/>
        <v>4</v>
      </c>
      <c r="K16" s="56" t="str">
        <f t="shared" si="2"/>
        <v/>
      </c>
      <c r="L16" s="56" t="str">
        <f t="shared" si="3"/>
        <v/>
      </c>
      <c r="M16" s="56" t="str">
        <f t="shared" si="4"/>
        <v/>
      </c>
      <c r="N16" s="62">
        <f t="shared" si="5"/>
        <v>3.7388888888888889</v>
      </c>
      <c r="O16" s="56"/>
      <c r="P16" s="56"/>
    </row>
    <row r="17" spans="1:16" ht="15.75" thickBot="1">
      <c r="A17" s="57"/>
      <c r="B17" s="51" t="s">
        <v>612</v>
      </c>
      <c r="C17" s="52" t="s">
        <v>381</v>
      </c>
      <c r="D17" s="53">
        <f>'3 KOV-i SISESTUSVORM'!I98*4+'3 KOV-i SISESTUSVORM'!J98*3+'3 KOV-i SISESTUSVORM'!K98*2+'3 KOV-i SISESTUSVORM'!L98*1</f>
        <v>4</v>
      </c>
      <c r="E17" s="212" t="s">
        <v>911</v>
      </c>
      <c r="F17" s="62">
        <f t="shared" si="0"/>
        <v>3.7388888888888889</v>
      </c>
      <c r="G17" s="56"/>
      <c r="H17" s="63"/>
      <c r="I17" s="63" t="str">
        <f>B17</f>
        <v>i1.2.5</v>
      </c>
      <c r="J17" s="56">
        <f t="shared" si="1"/>
        <v>4</v>
      </c>
      <c r="K17" s="56" t="str">
        <f t="shared" si="2"/>
        <v/>
      </c>
      <c r="L17" s="56" t="str">
        <f t="shared" si="3"/>
        <v/>
      </c>
      <c r="M17" s="56" t="str">
        <f t="shared" si="4"/>
        <v/>
      </c>
      <c r="N17" s="62">
        <f t="shared" si="5"/>
        <v>3.7388888888888889</v>
      </c>
      <c r="O17" s="56"/>
      <c r="P17" s="56"/>
    </row>
    <row r="18" spans="1:16" ht="18.75" customHeight="1" thickBot="1">
      <c r="A18" s="57"/>
      <c r="B18" s="49" t="s">
        <v>599</v>
      </c>
      <c r="C18" s="50" t="s">
        <v>601</v>
      </c>
      <c r="D18" s="54">
        <f>AVERAGE(D19:D22)</f>
        <v>3.25</v>
      </c>
      <c r="E18" s="211"/>
      <c r="F18" s="62">
        <f t="shared" si="0"/>
        <v>3.7388888888888889</v>
      </c>
      <c r="G18" s="56"/>
      <c r="H18" s="63"/>
      <c r="I18" s="63"/>
      <c r="J18" s="56"/>
      <c r="K18" s="56"/>
      <c r="L18" s="56"/>
      <c r="M18" s="56"/>
      <c r="N18" s="62"/>
      <c r="O18" s="56"/>
      <c r="P18" s="56"/>
    </row>
    <row r="19" spans="1:16" ht="15.75" thickBot="1">
      <c r="A19" s="57" t="s">
        <v>599</v>
      </c>
      <c r="B19" s="51" t="s">
        <v>613</v>
      </c>
      <c r="C19" s="52" t="s">
        <v>484</v>
      </c>
      <c r="D19" s="53">
        <f>'3 KOV-i SISESTUSVORM'!I103*4+'3 KOV-i SISESTUSVORM'!J103*3+'3 KOV-i SISESTUSVORM'!K103*2+'3 KOV-i SISESTUSVORM'!L103*1</f>
        <v>4</v>
      </c>
      <c r="E19" s="212" t="s">
        <v>911</v>
      </c>
      <c r="F19" s="62">
        <f t="shared" si="0"/>
        <v>3.7388888888888889</v>
      </c>
      <c r="G19" s="56"/>
      <c r="H19" s="63" t="str">
        <f>A19</f>
        <v>E1.3</v>
      </c>
      <c r="I19" s="63" t="str">
        <f>B19</f>
        <v>i1.3.1</v>
      </c>
      <c r="J19" s="56">
        <f t="shared" si="1"/>
        <v>4</v>
      </c>
      <c r="K19" s="56" t="str">
        <f t="shared" si="2"/>
        <v/>
      </c>
      <c r="L19" s="56" t="str">
        <f t="shared" si="3"/>
        <v/>
      </c>
      <c r="M19" s="56" t="str">
        <f t="shared" si="4"/>
        <v/>
      </c>
      <c r="N19" s="62">
        <f t="shared" si="5"/>
        <v>3.7388888888888889</v>
      </c>
      <c r="O19" s="56"/>
      <c r="P19" s="56"/>
    </row>
    <row r="20" spans="1:16" ht="15.75" thickBot="1">
      <c r="A20" s="57"/>
      <c r="B20" s="51" t="s">
        <v>614</v>
      </c>
      <c r="C20" s="52" t="s">
        <v>384</v>
      </c>
      <c r="D20" s="53">
        <f>'3 KOV-i SISESTUSVORM'!I105*4+'3 KOV-i SISESTUSVORM'!J105*3+'3 KOV-i SISESTUSVORM'!K105*2+'3 KOV-i SISESTUSVORM'!L105*1</f>
        <v>3</v>
      </c>
      <c r="E20" s="212" t="s">
        <v>911</v>
      </c>
      <c r="F20" s="62">
        <f t="shared" si="0"/>
        <v>3.7388888888888889</v>
      </c>
      <c r="G20" s="56"/>
      <c r="H20" s="63"/>
      <c r="I20" s="63" t="str">
        <f t="shared" ref="I20:I75" si="6">B20</f>
        <v>i1.3.2</v>
      </c>
      <c r="J20" s="56" t="str">
        <f t="shared" si="1"/>
        <v>false</v>
      </c>
      <c r="K20" s="56">
        <f t="shared" si="2"/>
        <v>3</v>
      </c>
      <c r="L20" s="56" t="str">
        <f t="shared" si="3"/>
        <v/>
      </c>
      <c r="M20" s="56" t="str">
        <f t="shared" si="4"/>
        <v/>
      </c>
      <c r="N20" s="62">
        <f t="shared" si="5"/>
        <v>3.7388888888888889</v>
      </c>
      <c r="O20" s="56"/>
      <c r="P20" s="56"/>
    </row>
    <row r="21" spans="1:16" ht="15.75" thickBot="1">
      <c r="A21" s="57"/>
      <c r="B21" s="51" t="s">
        <v>615</v>
      </c>
      <c r="C21" s="52" t="s">
        <v>385</v>
      </c>
      <c r="D21" s="53">
        <f>'3 KOV-i SISESTUSVORM'!I107*4+'3 KOV-i SISESTUSVORM'!J107*3+'3 KOV-i SISESTUSVORM'!K107*2+'3 KOV-i SISESTUSVORM'!L107*1</f>
        <v>3</v>
      </c>
      <c r="E21" s="212" t="s">
        <v>911</v>
      </c>
      <c r="F21" s="62">
        <f t="shared" si="0"/>
        <v>3.7388888888888889</v>
      </c>
      <c r="G21" s="56"/>
      <c r="H21" s="63"/>
      <c r="I21" s="63" t="str">
        <f t="shared" si="6"/>
        <v>i1.3.3</v>
      </c>
      <c r="J21" s="56" t="str">
        <f t="shared" si="1"/>
        <v>false</v>
      </c>
      <c r="K21" s="56">
        <f t="shared" si="2"/>
        <v>3</v>
      </c>
      <c r="L21" s="56" t="str">
        <f t="shared" si="3"/>
        <v/>
      </c>
      <c r="M21" s="56" t="str">
        <f t="shared" si="4"/>
        <v/>
      </c>
      <c r="N21" s="62">
        <f t="shared" si="5"/>
        <v>3.7388888888888889</v>
      </c>
      <c r="O21" s="56"/>
      <c r="P21" s="56"/>
    </row>
    <row r="22" spans="1:16" ht="15.75" thickBot="1">
      <c r="A22" s="57"/>
      <c r="B22" s="51" t="s">
        <v>616</v>
      </c>
      <c r="C22" s="52" t="s">
        <v>386</v>
      </c>
      <c r="D22" s="53">
        <f>'3 KOV-i SISESTUSVORM'!I111*4+'3 KOV-i SISESTUSVORM'!J111*3+'3 KOV-i SISESTUSVORM'!K111*2+'3 KOV-i SISESTUSVORM'!L111*1</f>
        <v>3</v>
      </c>
      <c r="E22" s="212" t="s">
        <v>911</v>
      </c>
      <c r="F22" s="62">
        <f t="shared" si="0"/>
        <v>3.7388888888888889</v>
      </c>
      <c r="G22" s="56"/>
      <c r="H22" s="63"/>
      <c r="I22" s="63" t="str">
        <f t="shared" si="6"/>
        <v>i1.3.4</v>
      </c>
      <c r="J22" s="56" t="str">
        <f t="shared" si="1"/>
        <v>false</v>
      </c>
      <c r="K22" s="56">
        <f t="shared" si="2"/>
        <v>3</v>
      </c>
      <c r="L22" s="56" t="str">
        <f t="shared" si="3"/>
        <v/>
      </c>
      <c r="M22" s="56" t="str">
        <f t="shared" si="4"/>
        <v/>
      </c>
      <c r="N22" s="62">
        <f t="shared" si="5"/>
        <v>3.7388888888888889</v>
      </c>
      <c r="O22" s="56"/>
      <c r="P22" s="56"/>
    </row>
    <row r="23" spans="1:16" ht="15" thickBot="1">
      <c r="B23" s="47" t="s">
        <v>62</v>
      </c>
      <c r="C23" s="48" t="s">
        <v>603</v>
      </c>
      <c r="D23" s="55">
        <f>AVERAGE(D24,D30,D32)</f>
        <v>3.9166666666666665</v>
      </c>
      <c r="E23" s="210"/>
      <c r="F23" s="56"/>
      <c r="G23" s="56"/>
      <c r="H23" s="63"/>
      <c r="I23" s="63"/>
      <c r="J23" s="56"/>
      <c r="K23" s="56"/>
      <c r="L23" s="56"/>
      <c r="M23" s="56"/>
      <c r="N23" s="62"/>
      <c r="O23" s="56"/>
      <c r="P23" s="56"/>
    </row>
    <row r="24" spans="1:16" ht="26.25" thickBot="1">
      <c r="B24" s="49" t="s">
        <v>602</v>
      </c>
      <c r="C24" s="50" t="s">
        <v>604</v>
      </c>
      <c r="D24" s="54">
        <f>AVERAGE(D25:D29)</f>
        <v>4</v>
      </c>
      <c r="E24" s="211"/>
      <c r="F24" s="63">
        <f>$D$23</f>
        <v>3.9166666666666665</v>
      </c>
      <c r="G24" s="56"/>
      <c r="H24" s="63"/>
      <c r="I24" s="63"/>
      <c r="J24" s="56"/>
      <c r="K24" s="56"/>
      <c r="L24" s="56"/>
      <c r="M24" s="56"/>
      <c r="N24" s="62"/>
      <c r="O24" s="56"/>
      <c r="P24" s="56"/>
    </row>
    <row r="25" spans="1:16" ht="15.75" thickBot="1">
      <c r="A25" s="56" t="s">
        <v>602</v>
      </c>
      <c r="B25" s="51" t="s">
        <v>617</v>
      </c>
      <c r="C25" s="52" t="s">
        <v>560</v>
      </c>
      <c r="D25" s="53">
        <f>'3 KOV-i SISESTUSVORM'!I130*4+'3 KOV-i SISESTUSVORM'!J130*3+'3 KOV-i SISESTUSVORM'!K130*2+'3 KOV-i SISESTUSVORM'!L130*1</f>
        <v>4</v>
      </c>
      <c r="E25" s="212" t="s">
        <v>911</v>
      </c>
      <c r="F25" s="63">
        <f t="shared" ref="F25:F34" si="7">$D$23</f>
        <v>3.9166666666666665</v>
      </c>
      <c r="G25" s="56"/>
      <c r="H25" s="63" t="str">
        <f>A25</f>
        <v>E2.1</v>
      </c>
      <c r="I25" s="63" t="str">
        <f t="shared" si="6"/>
        <v>i2.1.2</v>
      </c>
      <c r="J25" s="56">
        <f t="shared" si="1"/>
        <v>4</v>
      </c>
      <c r="K25" s="56" t="str">
        <f t="shared" si="2"/>
        <v/>
      </c>
      <c r="L25" s="56" t="str">
        <f t="shared" si="3"/>
        <v/>
      </c>
      <c r="M25" s="56" t="str">
        <f>IF(AND($D25&lt;1.5,$D25&gt;=1),$D25,"")</f>
        <v/>
      </c>
      <c r="N25" s="62">
        <f t="shared" ref="N25:N75" si="8">F25</f>
        <v>3.9166666666666665</v>
      </c>
      <c r="O25" s="56"/>
      <c r="P25" s="56"/>
    </row>
    <row r="26" spans="1:16" ht="15.75" thickBot="1">
      <c r="B26" s="51" t="s">
        <v>618</v>
      </c>
      <c r="C26" s="52" t="s">
        <v>20</v>
      </c>
      <c r="D26" s="53">
        <f>'3 KOV-i SISESTUSVORM'!I136*4+'3 KOV-i SISESTUSVORM'!J136*3+'3 KOV-i SISESTUSVORM'!K136*2+'3 KOV-i SISESTUSVORM'!L136*1</f>
        <v>4</v>
      </c>
      <c r="E26" s="212" t="s">
        <v>911</v>
      </c>
      <c r="F26" s="63">
        <f t="shared" si="7"/>
        <v>3.9166666666666665</v>
      </c>
      <c r="G26" s="56"/>
      <c r="H26" s="63"/>
      <c r="I26" s="63" t="str">
        <f t="shared" si="6"/>
        <v>i2.1.3</v>
      </c>
      <c r="J26" s="56">
        <f t="shared" si="1"/>
        <v>4</v>
      </c>
      <c r="K26" s="56" t="str">
        <f t="shared" si="2"/>
        <v/>
      </c>
      <c r="L26" s="56" t="str">
        <f t="shared" si="3"/>
        <v/>
      </c>
      <c r="M26" s="56" t="str">
        <f t="shared" si="4"/>
        <v/>
      </c>
      <c r="N26" s="62">
        <f t="shared" si="8"/>
        <v>3.9166666666666665</v>
      </c>
      <c r="O26" s="56"/>
      <c r="P26" s="56"/>
    </row>
    <row r="27" spans="1:16" ht="15.75" thickBot="1">
      <c r="B27" s="51" t="s">
        <v>619</v>
      </c>
      <c r="C27" s="52" t="s">
        <v>404</v>
      </c>
      <c r="D27" s="53">
        <f>'3 KOV-i SISESTUSVORM'!I142*4+'3 KOV-i SISESTUSVORM'!J142*3+'3 KOV-i SISESTUSVORM'!K142*2+'3 KOV-i SISESTUSVORM'!L142*1</f>
        <v>4</v>
      </c>
      <c r="E27" s="212" t="s">
        <v>911</v>
      </c>
      <c r="F27" s="63">
        <f t="shared" si="7"/>
        <v>3.9166666666666665</v>
      </c>
      <c r="G27" s="56"/>
      <c r="H27" s="63"/>
      <c r="I27" s="63" t="str">
        <f t="shared" si="6"/>
        <v>i2.1.4</v>
      </c>
      <c r="J27" s="56">
        <f t="shared" si="1"/>
        <v>4</v>
      </c>
      <c r="K27" s="56" t="str">
        <f t="shared" si="2"/>
        <v/>
      </c>
      <c r="L27" s="56" t="str">
        <f t="shared" si="3"/>
        <v/>
      </c>
      <c r="M27" s="56" t="str">
        <f t="shared" si="4"/>
        <v/>
      </c>
      <c r="N27" s="62">
        <f t="shared" si="8"/>
        <v>3.9166666666666665</v>
      </c>
      <c r="O27" s="56"/>
      <c r="P27" s="56"/>
    </row>
    <row r="28" spans="1:16" ht="15.75" thickBot="1">
      <c r="B28" s="51" t="s">
        <v>620</v>
      </c>
      <c r="C28" s="52" t="s">
        <v>496</v>
      </c>
      <c r="D28" s="53">
        <f>(('3 KOV-i SISESTUSVORM'!I146+'3 KOV-i SISESTUSVORM'!I147)*4+('3 KOV-i SISESTUSVORM'!J146+'3 KOV-i SISESTUSVORM'!J147)*3+('3 KOV-i SISESTUSVORM'!K146+'3 KOV-i SISESTUSVORM'!K147)*2+('3 KOV-i SISESTUSVORM'!L146+'3 KOV-i SISESTUSVORM'!L147)*1)/2</f>
        <v>4</v>
      </c>
      <c r="E28" s="212" t="s">
        <v>911</v>
      </c>
      <c r="F28" s="63">
        <f t="shared" si="7"/>
        <v>3.9166666666666665</v>
      </c>
      <c r="G28" s="56"/>
      <c r="H28" s="63"/>
      <c r="I28" s="63" t="str">
        <f t="shared" si="6"/>
        <v>i2.1.5</v>
      </c>
      <c r="J28" s="56">
        <f t="shared" si="1"/>
        <v>4</v>
      </c>
      <c r="K28" s="56" t="str">
        <f t="shared" si="2"/>
        <v/>
      </c>
      <c r="L28" s="56" t="str">
        <f t="shared" si="3"/>
        <v/>
      </c>
      <c r="M28" s="56" t="str">
        <f t="shared" si="4"/>
        <v/>
      </c>
      <c r="N28" s="62">
        <f t="shared" si="8"/>
        <v>3.9166666666666665</v>
      </c>
      <c r="O28" s="56"/>
      <c r="P28" s="56"/>
    </row>
    <row r="29" spans="1:16" ht="15.75" thickBot="1">
      <c r="B29" s="51" t="s">
        <v>912</v>
      </c>
      <c r="C29" s="52" t="s">
        <v>454</v>
      </c>
      <c r="D29" s="53">
        <f>'3 KOV-i SISESTUSVORM'!I150*4+'3 KOV-i SISESTUSVORM'!J150*3+'3 KOV-i SISESTUSVORM'!K150*2+'3 KOV-i SISESTUSVORM'!L150*1</f>
        <v>4</v>
      </c>
      <c r="E29" s="212" t="s">
        <v>911</v>
      </c>
      <c r="F29" s="63">
        <f t="shared" si="7"/>
        <v>3.9166666666666665</v>
      </c>
      <c r="G29" s="56"/>
      <c r="H29" s="63"/>
      <c r="I29" s="63" t="str">
        <f t="shared" si="6"/>
        <v>i2.1.6</v>
      </c>
      <c r="J29" s="56">
        <f t="shared" si="1"/>
        <v>4</v>
      </c>
      <c r="K29" s="56" t="str">
        <f t="shared" si="2"/>
        <v/>
      </c>
      <c r="L29" s="56" t="str">
        <f t="shared" si="3"/>
        <v/>
      </c>
      <c r="M29" s="56" t="str">
        <f t="shared" si="4"/>
        <v/>
      </c>
      <c r="N29" s="62">
        <f t="shared" si="8"/>
        <v>3.9166666666666665</v>
      </c>
      <c r="O29" s="56"/>
      <c r="P29" s="56"/>
    </row>
    <row r="30" spans="1:16" ht="29.25" customHeight="1" thickBot="1">
      <c r="B30" s="49" t="s">
        <v>621</v>
      </c>
      <c r="C30" s="50" t="s">
        <v>668</v>
      </c>
      <c r="D30" s="54">
        <f>D31</f>
        <v>4</v>
      </c>
      <c r="E30" s="211"/>
      <c r="F30" s="63">
        <f t="shared" si="7"/>
        <v>3.9166666666666665</v>
      </c>
      <c r="G30" s="56"/>
      <c r="H30" s="63"/>
      <c r="I30" s="63"/>
      <c r="J30" s="56"/>
      <c r="K30" s="56"/>
      <c r="L30" s="56"/>
      <c r="M30" s="56"/>
      <c r="N30" s="62"/>
      <c r="O30" s="56"/>
      <c r="P30" s="56"/>
    </row>
    <row r="31" spans="1:16" ht="15.75" thickBot="1">
      <c r="A31" s="56" t="s">
        <v>621</v>
      </c>
      <c r="B31" s="51" t="s">
        <v>622</v>
      </c>
      <c r="C31" s="52" t="s">
        <v>670</v>
      </c>
      <c r="D31" s="53">
        <f>'3 KOV-i SISESTUSVORM'!I155*4+'3 KOV-i SISESTUSVORM'!J155*3+'3 KOV-i SISESTUSVORM'!K155*2+'3 KOV-i SISESTUSVORM'!L155*1</f>
        <v>4</v>
      </c>
      <c r="E31" s="212" t="s">
        <v>911</v>
      </c>
      <c r="F31" s="63">
        <f t="shared" si="7"/>
        <v>3.9166666666666665</v>
      </c>
      <c r="G31" s="56"/>
      <c r="H31" s="63" t="str">
        <f>A31</f>
        <v>E2.2</v>
      </c>
      <c r="I31" s="63" t="str">
        <f t="shared" si="6"/>
        <v>i2.2.1</v>
      </c>
      <c r="J31" s="56">
        <f t="shared" si="1"/>
        <v>4</v>
      </c>
      <c r="K31" s="56" t="str">
        <f t="shared" si="2"/>
        <v/>
      </c>
      <c r="L31" s="56" t="str">
        <f t="shared" si="3"/>
        <v/>
      </c>
      <c r="M31" s="56" t="str">
        <f t="shared" si="4"/>
        <v/>
      </c>
      <c r="N31" s="62">
        <f t="shared" si="8"/>
        <v>3.9166666666666665</v>
      </c>
      <c r="O31" s="56"/>
      <c r="P31" s="56"/>
    </row>
    <row r="32" spans="1:16" ht="15" thickBot="1">
      <c r="B32" s="49" t="s">
        <v>623</v>
      </c>
      <c r="C32" s="50" t="s">
        <v>70</v>
      </c>
      <c r="D32" s="54">
        <f>AVERAGE(D33:D34)</f>
        <v>3.75</v>
      </c>
      <c r="E32" s="211"/>
      <c r="F32" s="63">
        <f t="shared" si="7"/>
        <v>3.9166666666666665</v>
      </c>
      <c r="G32" s="56"/>
      <c r="H32" s="63"/>
      <c r="I32" s="63"/>
      <c r="J32" s="56"/>
      <c r="K32" s="56"/>
      <c r="L32" s="56"/>
      <c r="M32" s="56"/>
      <c r="N32" s="62"/>
      <c r="O32" s="56"/>
      <c r="P32" s="56"/>
    </row>
    <row r="33" spans="1:16" ht="15.75" thickBot="1">
      <c r="A33" s="56" t="s">
        <v>623</v>
      </c>
      <c r="B33" s="51" t="s">
        <v>624</v>
      </c>
      <c r="C33" s="52" t="s">
        <v>1</v>
      </c>
      <c r="D33" s="53">
        <f>(('3 KOV-i SISESTUSVORM'!I178+'3 KOV-i SISESTUSVORM'!I179+'3 KOV-i SISESTUSVORM'!I180+'3 KOV-i SISESTUSVORM'!I181+'3 KOV-i SISESTUSVORM'!I182+'3 KOV-i SISESTUSVORM'!I183+'3 KOV-i SISESTUSVORM'!I184+'3 KOV-i SISESTUSVORM'!I185)*4+('3 KOV-i SISESTUSVORM'!J178+'3 KOV-i SISESTUSVORM'!J179+'3 KOV-i SISESTUSVORM'!J180+'3 KOV-i SISESTUSVORM'!J181+'3 KOV-i SISESTUSVORM'!J182+'3 KOV-i SISESTUSVORM'!J183+'3 KOV-i SISESTUSVORM'!J184+'3 KOV-i SISESTUSVORM'!J185)*3+('3 KOV-i SISESTUSVORM'!K178+'3 KOV-i SISESTUSVORM'!K179+'3 KOV-i SISESTUSVORM'!K180+'3 KOV-i SISESTUSVORM'!K181+'3 KOV-i SISESTUSVORM'!K182+'3 KOV-i SISESTUSVORM'!K183+'3 KOV-i SISESTUSVORM'!K184+'3 KOV-i SISESTUSVORM'!K185)*2+('3 KOV-i SISESTUSVORM'!L178+'3 KOV-i SISESTUSVORM'!L179+'3 KOV-i SISESTUSVORM'!L180+'3 KOV-i SISESTUSVORM'!L181+'3 KOV-i SISESTUSVORM'!L182+'3 KOV-i SISESTUSVORM'!L183+'3 KOV-i SISESTUSVORM'!L184+'3 KOV-i SISESTUSVORM'!L185)*1)/8</f>
        <v>3.5</v>
      </c>
      <c r="E33" s="212" t="s">
        <v>911</v>
      </c>
      <c r="F33" s="63">
        <f t="shared" si="7"/>
        <v>3.9166666666666665</v>
      </c>
      <c r="G33" s="56"/>
      <c r="H33" s="63" t="str">
        <f>A33</f>
        <v>E2.3</v>
      </c>
      <c r="I33" s="63" t="str">
        <f t="shared" si="6"/>
        <v>i2.3.1</v>
      </c>
      <c r="J33" s="56">
        <f t="shared" si="1"/>
        <v>3.5</v>
      </c>
      <c r="K33" s="56" t="str">
        <f t="shared" si="2"/>
        <v/>
      </c>
      <c r="L33" s="56" t="str">
        <f t="shared" si="3"/>
        <v/>
      </c>
      <c r="M33" s="56" t="str">
        <f t="shared" si="4"/>
        <v/>
      </c>
      <c r="N33" s="62">
        <f t="shared" si="8"/>
        <v>3.9166666666666665</v>
      </c>
      <c r="O33" s="56"/>
      <c r="P33" s="56"/>
    </row>
    <row r="34" spans="1:16" ht="15.75" thickBot="1">
      <c r="B34" s="51" t="s">
        <v>625</v>
      </c>
      <c r="C34" s="52" t="s">
        <v>362</v>
      </c>
      <c r="D34" s="53">
        <f>'3 KOV-i SISESTUSVORM'!I188*4+'3 KOV-i SISESTUSVORM'!J188*3+'3 KOV-i SISESTUSVORM'!K188*2+'3 KOV-i SISESTUSVORM'!L188*1</f>
        <v>4</v>
      </c>
      <c r="E34" s="212" t="s">
        <v>911</v>
      </c>
      <c r="F34" s="63">
        <f t="shared" si="7"/>
        <v>3.9166666666666665</v>
      </c>
      <c r="G34" s="56"/>
      <c r="H34" s="63"/>
      <c r="I34" s="63" t="str">
        <f t="shared" si="6"/>
        <v>i2.3.2</v>
      </c>
      <c r="J34" s="56">
        <f t="shared" si="1"/>
        <v>4</v>
      </c>
      <c r="K34" s="56" t="str">
        <f t="shared" si="2"/>
        <v/>
      </c>
      <c r="L34" s="56" t="str">
        <f t="shared" si="3"/>
        <v/>
      </c>
      <c r="M34" s="56" t="str">
        <f t="shared" si="4"/>
        <v/>
      </c>
      <c r="N34" s="62">
        <f t="shared" si="8"/>
        <v>3.9166666666666665</v>
      </c>
      <c r="O34" s="56"/>
      <c r="P34" s="56"/>
    </row>
    <row r="35" spans="1:16" ht="26.25" thickBot="1">
      <c r="B35" s="47" t="s">
        <v>63</v>
      </c>
      <c r="C35" s="48" t="s">
        <v>626</v>
      </c>
      <c r="D35" s="55">
        <f>AVERAGE(D36,D38)</f>
        <v>3.416666666666667</v>
      </c>
      <c r="E35" s="210"/>
      <c r="G35" s="56"/>
      <c r="H35" s="63"/>
      <c r="I35" s="63"/>
      <c r="J35" s="56"/>
      <c r="K35" s="56"/>
      <c r="L35" s="56"/>
      <c r="M35" s="56"/>
      <c r="N35" s="62"/>
      <c r="O35" s="56"/>
      <c r="P35" s="56"/>
    </row>
    <row r="36" spans="1:16" ht="15" thickBot="1">
      <c r="B36" s="49" t="s">
        <v>630</v>
      </c>
      <c r="C36" s="50" t="s">
        <v>628</v>
      </c>
      <c r="D36" s="54">
        <f>D37</f>
        <v>3.8333333333333335</v>
      </c>
      <c r="E36" s="211"/>
      <c r="G36" s="56"/>
      <c r="H36" s="63"/>
      <c r="I36" s="63"/>
      <c r="J36" s="56"/>
      <c r="K36" s="56"/>
      <c r="L36" s="56"/>
      <c r="M36" s="56"/>
      <c r="N36" s="62"/>
      <c r="O36" s="56"/>
      <c r="P36" s="56"/>
    </row>
    <row r="37" spans="1:16" ht="15.75" thickBot="1">
      <c r="A37" s="56" t="s">
        <v>630</v>
      </c>
      <c r="B37" s="51" t="s">
        <v>627</v>
      </c>
      <c r="C37" s="52" t="s">
        <v>13</v>
      </c>
      <c r="D37" s="53">
        <f>(('3 KOV-i SISESTUSVORM'!I199+'3 KOV-i SISESTUSVORM'!I200+'3 KOV-i SISESTUSVORM'!I201+'3 KOV-i SISESTUSVORM'!I202+'3 KOV-i SISESTUSVORM'!I203+'3 KOV-i SISESTUSVORM'!I204)*4+('3 KOV-i SISESTUSVORM'!J199+'3 KOV-i SISESTUSVORM'!J200+'3 KOV-i SISESTUSVORM'!J201+'3 KOV-i SISESTUSVORM'!J202+'3 KOV-i SISESTUSVORM'!J203+'3 KOV-i SISESTUSVORM'!J204)*3+('3 KOV-i SISESTUSVORM'!K199+'3 KOV-i SISESTUSVORM'!K200+'3 KOV-i SISESTUSVORM'!K201+'3 KOV-i SISESTUSVORM'!K202+'3 KOV-i SISESTUSVORM'!K203+'3 KOV-i SISESTUSVORM'!K204)*2+('3 KOV-i SISESTUSVORM'!L199+'3 KOV-i SISESTUSVORM'!L200+'3 KOV-i SISESTUSVORM'!L201+'3 KOV-i SISESTUSVORM'!L202+'3 KOV-i SISESTUSVORM'!L203+'3 KOV-i SISESTUSVORM'!L204)*1)/6</f>
        <v>3.8333333333333335</v>
      </c>
      <c r="E37" s="212" t="s">
        <v>911</v>
      </c>
      <c r="F37" s="63">
        <f>$D$35</f>
        <v>3.416666666666667</v>
      </c>
      <c r="G37" s="56"/>
      <c r="H37" s="63" t="str">
        <f>A37</f>
        <v>E3.1</v>
      </c>
      <c r="I37" s="63" t="str">
        <f t="shared" si="6"/>
        <v>i3.1.1</v>
      </c>
      <c r="J37" s="56">
        <f t="shared" si="1"/>
        <v>3.8333333333333335</v>
      </c>
      <c r="K37" s="56" t="str">
        <f t="shared" si="2"/>
        <v/>
      </c>
      <c r="L37" s="56" t="str">
        <f t="shared" si="3"/>
        <v/>
      </c>
      <c r="M37" s="56" t="str">
        <f t="shared" si="4"/>
        <v/>
      </c>
      <c r="N37" s="62">
        <f t="shared" si="8"/>
        <v>3.416666666666667</v>
      </c>
      <c r="O37" s="56"/>
      <c r="P37" s="56"/>
    </row>
    <row r="38" spans="1:16" ht="15" thickBot="1">
      <c r="B38" s="49" t="s">
        <v>631</v>
      </c>
      <c r="C38" s="50" t="s">
        <v>629</v>
      </c>
      <c r="D38" s="54">
        <f>AVERAGE(D39:D47)</f>
        <v>3</v>
      </c>
      <c r="E38" s="211"/>
      <c r="F38" s="63">
        <f t="shared" ref="F38:F47" si="9">$D$35</f>
        <v>3.416666666666667</v>
      </c>
      <c r="G38" s="56"/>
      <c r="H38" s="63"/>
      <c r="I38" s="63"/>
      <c r="J38" s="56"/>
      <c r="K38" s="56"/>
      <c r="L38" s="56"/>
      <c r="M38" s="56"/>
      <c r="N38" s="62"/>
      <c r="O38" s="56"/>
      <c r="P38" s="56"/>
    </row>
    <row r="39" spans="1:16" ht="15.75" thickBot="1">
      <c r="A39" s="56" t="s">
        <v>631</v>
      </c>
      <c r="B39" s="51" t="s">
        <v>632</v>
      </c>
      <c r="C39" s="52" t="s">
        <v>518</v>
      </c>
      <c r="D39" s="53">
        <f>'3 KOV-i SISESTUSVORM'!I213*4+'3 KOV-i SISESTUSVORM'!J213*3+'3 KOV-i SISESTUSVORM'!K213*2+'3 KOV-i SISESTUSVORM'!L213*1</f>
        <v>3</v>
      </c>
      <c r="E39" s="212" t="s">
        <v>911</v>
      </c>
      <c r="F39" s="63">
        <f t="shared" si="9"/>
        <v>3.416666666666667</v>
      </c>
      <c r="G39" s="56"/>
      <c r="H39" s="63" t="str">
        <f>A39</f>
        <v>E3.2</v>
      </c>
      <c r="I39" s="63" t="str">
        <f t="shared" si="6"/>
        <v>i3.2.1</v>
      </c>
      <c r="J39" s="56" t="str">
        <f t="shared" si="1"/>
        <v>false</v>
      </c>
      <c r="K39" s="56">
        <f t="shared" si="2"/>
        <v>3</v>
      </c>
      <c r="L39" s="56" t="str">
        <f t="shared" si="3"/>
        <v/>
      </c>
      <c r="M39" s="56" t="str">
        <f t="shared" si="4"/>
        <v/>
      </c>
      <c r="N39" s="62">
        <f t="shared" si="8"/>
        <v>3.416666666666667</v>
      </c>
      <c r="O39" s="56"/>
      <c r="P39" s="56"/>
    </row>
    <row r="40" spans="1:16" ht="15.75" thickBot="1">
      <c r="B40" s="51" t="s">
        <v>633</v>
      </c>
      <c r="C40" s="52" t="s">
        <v>364</v>
      </c>
      <c r="D40" s="53">
        <f>'3 KOV-i SISESTUSVORM'!I233*4+'3 KOV-i SISESTUSVORM'!J233*3+'3 KOV-i SISESTUSVORM'!K233*2+'3 KOV-i SISESTUSVORM'!L233*1</f>
        <v>3</v>
      </c>
      <c r="E40" s="212" t="s">
        <v>911</v>
      </c>
      <c r="F40" s="63">
        <f t="shared" si="9"/>
        <v>3.416666666666667</v>
      </c>
      <c r="G40" s="56"/>
      <c r="H40" s="63"/>
      <c r="I40" s="63" t="str">
        <f t="shared" si="6"/>
        <v>i3.2.2</v>
      </c>
      <c r="J40" s="56" t="str">
        <f t="shared" si="1"/>
        <v>false</v>
      </c>
      <c r="K40" s="56">
        <f t="shared" si="2"/>
        <v>3</v>
      </c>
      <c r="L40" s="56" t="str">
        <f t="shared" si="3"/>
        <v/>
      </c>
      <c r="M40" s="56" t="str">
        <f t="shared" si="4"/>
        <v/>
      </c>
      <c r="N40" s="62">
        <f t="shared" si="8"/>
        <v>3.416666666666667</v>
      </c>
      <c r="O40" s="56"/>
      <c r="P40" s="56"/>
    </row>
    <row r="41" spans="1:16" ht="15.75" thickBot="1">
      <c r="B41" s="51" t="s">
        <v>634</v>
      </c>
      <c r="C41" s="52" t="s">
        <v>684</v>
      </c>
      <c r="D41" s="53">
        <f>'3 KOV-i SISESTUSVORM'!I237*4+'3 KOV-i SISESTUSVORM'!J237*3+'3 KOV-i SISESTUSVORM'!K237*2+'3 KOV-i SISESTUSVORM'!L237*1</f>
        <v>3</v>
      </c>
      <c r="E41" s="212" t="s">
        <v>911</v>
      </c>
      <c r="F41" s="63">
        <f t="shared" si="9"/>
        <v>3.416666666666667</v>
      </c>
      <c r="G41" s="56"/>
      <c r="H41" s="63"/>
      <c r="I41" s="63" t="str">
        <f t="shared" si="6"/>
        <v>i3.2.3</v>
      </c>
      <c r="J41" s="56" t="str">
        <f t="shared" si="1"/>
        <v>false</v>
      </c>
      <c r="K41" s="56">
        <f t="shared" si="2"/>
        <v>3</v>
      </c>
      <c r="L41" s="56" t="str">
        <f t="shared" si="3"/>
        <v/>
      </c>
      <c r="M41" s="56" t="str">
        <f t="shared" si="4"/>
        <v/>
      </c>
      <c r="N41" s="62">
        <f t="shared" si="8"/>
        <v>3.416666666666667</v>
      </c>
      <c r="O41" s="56"/>
      <c r="P41" s="56"/>
    </row>
    <row r="42" spans="1:16" ht="15.75" thickBot="1">
      <c r="B42" s="51" t="s">
        <v>635</v>
      </c>
      <c r="C42" s="52" t="s">
        <v>395</v>
      </c>
      <c r="D42" s="53">
        <f>'3 KOV-i SISESTUSVORM'!I240*4+'3 KOV-i SISESTUSVORM'!J240*3+'3 KOV-i SISESTUSVORM'!K240*2+'3 KOV-i SISESTUSVORM'!L240*1</f>
        <v>3</v>
      </c>
      <c r="E42" s="212" t="s">
        <v>911</v>
      </c>
      <c r="F42" s="63">
        <f t="shared" si="9"/>
        <v>3.416666666666667</v>
      </c>
      <c r="G42" s="56"/>
      <c r="H42" s="63"/>
      <c r="I42" s="63" t="str">
        <f t="shared" si="6"/>
        <v>i3.2.4</v>
      </c>
      <c r="J42" s="56" t="str">
        <f t="shared" si="1"/>
        <v>false</v>
      </c>
      <c r="K42" s="56">
        <f t="shared" si="2"/>
        <v>3</v>
      </c>
      <c r="L42" s="56" t="str">
        <f t="shared" si="3"/>
        <v/>
      </c>
      <c r="M42" s="56" t="str">
        <f t="shared" si="4"/>
        <v/>
      </c>
      <c r="N42" s="62">
        <f t="shared" si="8"/>
        <v>3.416666666666667</v>
      </c>
      <c r="O42" s="56"/>
      <c r="P42" s="56"/>
    </row>
    <row r="43" spans="1:16" ht="15.75" thickBot="1">
      <c r="B43" s="51" t="s">
        <v>636</v>
      </c>
      <c r="C43" s="52" t="s">
        <v>514</v>
      </c>
      <c r="D43" s="53">
        <f>'3 KOV-i SISESTUSVORM'!I245*4+'3 KOV-i SISESTUSVORM'!J245*3+'3 KOV-i SISESTUSVORM'!K245*2+'3 KOV-i SISESTUSVORM'!L245*1</f>
        <v>3</v>
      </c>
      <c r="E43" s="212" t="s">
        <v>911</v>
      </c>
      <c r="F43" s="63">
        <f t="shared" si="9"/>
        <v>3.416666666666667</v>
      </c>
      <c r="G43" s="56"/>
      <c r="H43" s="63"/>
      <c r="I43" s="63" t="str">
        <f t="shared" si="6"/>
        <v>i3.2.5</v>
      </c>
      <c r="J43" s="56" t="str">
        <f t="shared" si="1"/>
        <v>false</v>
      </c>
      <c r="K43" s="56">
        <f t="shared" si="2"/>
        <v>3</v>
      </c>
      <c r="L43" s="56" t="str">
        <f t="shared" si="3"/>
        <v/>
      </c>
      <c r="M43" s="56" t="str">
        <f t="shared" si="4"/>
        <v/>
      </c>
      <c r="N43" s="62">
        <f t="shared" si="8"/>
        <v>3.416666666666667</v>
      </c>
      <c r="O43" s="56"/>
      <c r="P43" s="56"/>
    </row>
    <row r="44" spans="1:16" ht="15.75" thickBot="1">
      <c r="B44" s="51" t="s">
        <v>637</v>
      </c>
      <c r="C44" s="52" t="s">
        <v>365</v>
      </c>
      <c r="D44" s="53">
        <f>'3 KOV-i SISESTUSVORM'!I246*4+'3 KOV-i SISESTUSVORM'!J246*3+'3 KOV-i SISESTUSVORM'!K246*2+'3 KOV-i SISESTUSVORM'!L246*3</f>
        <v>3</v>
      </c>
      <c r="E44" s="212" t="s">
        <v>911</v>
      </c>
      <c r="F44" s="63">
        <f t="shared" si="9"/>
        <v>3.416666666666667</v>
      </c>
      <c r="G44" s="56"/>
      <c r="H44" s="63"/>
      <c r="I44" s="63" t="str">
        <f t="shared" si="6"/>
        <v>i3.2.6</v>
      </c>
      <c r="J44" s="56" t="str">
        <f t="shared" si="1"/>
        <v>false</v>
      </c>
      <c r="K44" s="56">
        <f t="shared" si="2"/>
        <v>3</v>
      </c>
      <c r="L44" s="56" t="str">
        <f t="shared" si="3"/>
        <v/>
      </c>
      <c r="M44" s="56" t="str">
        <f t="shared" si="4"/>
        <v/>
      </c>
      <c r="N44" s="62">
        <f t="shared" si="8"/>
        <v>3.416666666666667</v>
      </c>
      <c r="O44" s="56"/>
      <c r="P44" s="56"/>
    </row>
    <row r="45" spans="1:16" ht="15.75" thickBot="1">
      <c r="B45" s="51" t="s">
        <v>638</v>
      </c>
      <c r="C45" s="52" t="s">
        <v>485</v>
      </c>
      <c r="D45" s="53">
        <f>'3 KOV-i SISESTUSVORM'!I248*4+'3 KOV-i SISESTUSVORM'!J248*3+'3 KOV-i SISESTUSVORM'!K248*2+'3 KOV-i SISESTUSVORM'!L248*1</f>
        <v>3</v>
      </c>
      <c r="E45" s="212" t="s">
        <v>911</v>
      </c>
      <c r="F45" s="63">
        <f t="shared" si="9"/>
        <v>3.416666666666667</v>
      </c>
      <c r="G45" s="56"/>
      <c r="H45" s="63"/>
      <c r="I45" s="63" t="str">
        <f t="shared" si="6"/>
        <v>i3.2.7</v>
      </c>
      <c r="J45" s="56" t="str">
        <f t="shared" si="1"/>
        <v>false</v>
      </c>
      <c r="K45" s="56">
        <f t="shared" si="2"/>
        <v>3</v>
      </c>
      <c r="L45" s="56" t="str">
        <f t="shared" si="3"/>
        <v/>
      </c>
      <c r="M45" s="56" t="str">
        <f t="shared" si="4"/>
        <v/>
      </c>
      <c r="N45" s="62">
        <f t="shared" si="8"/>
        <v>3.416666666666667</v>
      </c>
      <c r="O45" s="56"/>
      <c r="P45" s="56"/>
    </row>
    <row r="46" spans="1:16" ht="15.75" thickBot="1">
      <c r="B46" s="51" t="s">
        <v>639</v>
      </c>
      <c r="C46" s="52" t="s">
        <v>477</v>
      </c>
      <c r="D46" s="53">
        <f>'3 KOV-i SISESTUSVORM'!I250*4+'3 KOV-i SISESTUSVORM'!J250*3+'3 KOV-i SISESTUSVORM'!K250*2+'3 KOV-i SISESTUSVORM'!L250*1</f>
        <v>3</v>
      </c>
      <c r="E46" s="212" t="s">
        <v>911</v>
      </c>
      <c r="F46" s="63">
        <f t="shared" si="9"/>
        <v>3.416666666666667</v>
      </c>
      <c r="G46" s="56"/>
      <c r="H46" s="63"/>
      <c r="I46" s="63" t="str">
        <f t="shared" si="6"/>
        <v>i3.2.8</v>
      </c>
      <c r="J46" s="56" t="str">
        <f t="shared" si="1"/>
        <v>false</v>
      </c>
      <c r="K46" s="56">
        <f t="shared" si="2"/>
        <v>3</v>
      </c>
      <c r="L46" s="56" t="str">
        <f t="shared" si="3"/>
        <v/>
      </c>
      <c r="M46" s="56" t="str">
        <f t="shared" si="4"/>
        <v/>
      </c>
      <c r="N46" s="62">
        <f t="shared" si="8"/>
        <v>3.416666666666667</v>
      </c>
      <c r="O46" s="56"/>
      <c r="P46" s="56"/>
    </row>
    <row r="47" spans="1:16" ht="15.75" thickBot="1">
      <c r="B47" s="51" t="s">
        <v>640</v>
      </c>
      <c r="C47" s="52" t="s">
        <v>486</v>
      </c>
      <c r="D47" s="53">
        <f>'3 KOV-i SISESTUSVORM'!I252*4+'3 KOV-i SISESTUSVORM'!J252*3+'3 KOV-i SISESTUSVORM'!K252*2+'3 KOV-i SISESTUSVORM'!L252*1</f>
        <v>3</v>
      </c>
      <c r="E47" s="212" t="s">
        <v>911</v>
      </c>
      <c r="F47" s="63">
        <f t="shared" si="9"/>
        <v>3.416666666666667</v>
      </c>
      <c r="G47" s="56"/>
      <c r="H47" s="63"/>
      <c r="I47" s="63" t="str">
        <f t="shared" si="6"/>
        <v>i3.2.9</v>
      </c>
      <c r="J47" s="56" t="str">
        <f t="shared" si="1"/>
        <v>false</v>
      </c>
      <c r="K47" s="56">
        <f t="shared" si="2"/>
        <v>3</v>
      </c>
      <c r="L47" s="56" t="str">
        <f t="shared" si="3"/>
        <v/>
      </c>
      <c r="M47" s="56" t="str">
        <f t="shared" si="4"/>
        <v/>
      </c>
      <c r="N47" s="62">
        <f t="shared" si="8"/>
        <v>3.416666666666667</v>
      </c>
      <c r="O47" s="56"/>
      <c r="P47" s="56"/>
    </row>
    <row r="48" spans="1:16" ht="15" thickBot="1">
      <c r="B48" s="47" t="s">
        <v>64</v>
      </c>
      <c r="C48" s="48" t="s">
        <v>30</v>
      </c>
      <c r="D48" s="55">
        <f>AVERAGE(D53,D49)</f>
        <v>3.416666666666667</v>
      </c>
      <c r="E48" s="210"/>
      <c r="G48" s="56"/>
      <c r="H48" s="63"/>
      <c r="I48" s="63"/>
      <c r="J48" s="56"/>
      <c r="K48" s="56"/>
      <c r="L48" s="56"/>
      <c r="M48" s="56"/>
      <c r="N48" s="62"/>
      <c r="O48" s="56"/>
      <c r="P48" s="56"/>
    </row>
    <row r="49" spans="1:16" ht="15" thickBot="1">
      <c r="B49" s="49" t="s">
        <v>641</v>
      </c>
      <c r="C49" s="50" t="s">
        <v>500</v>
      </c>
      <c r="D49" s="54">
        <f>AVERAGE(D50:D52)</f>
        <v>3.3333333333333335</v>
      </c>
      <c r="E49" s="211"/>
      <c r="F49" s="63">
        <f>$D$48</f>
        <v>3.416666666666667</v>
      </c>
      <c r="G49" s="56"/>
      <c r="H49" s="63"/>
      <c r="I49" s="63"/>
      <c r="J49" s="56"/>
      <c r="K49" s="56"/>
      <c r="L49" s="56"/>
      <c r="M49" s="56"/>
      <c r="N49" s="62"/>
      <c r="O49" s="56"/>
      <c r="P49" s="56"/>
    </row>
    <row r="50" spans="1:16" ht="26.25" thickBot="1">
      <c r="A50" s="56" t="s">
        <v>641</v>
      </c>
      <c r="B50" s="51" t="s">
        <v>642</v>
      </c>
      <c r="C50" s="52" t="s">
        <v>573</v>
      </c>
      <c r="D50" s="53">
        <f>'3 KOV-i SISESTUSVORM'!I259*4+'3 KOV-i SISESTUSVORM'!J259*3+'3 KOV-i SISESTUSVORM'!K259*2+'3 KOV-i SISESTUSVORM'!L259*1</f>
        <v>3</v>
      </c>
      <c r="E50" s="212" t="s">
        <v>911</v>
      </c>
      <c r="F50" s="63">
        <f t="shared" ref="F50:F65" si="10">$D$48</f>
        <v>3.416666666666667</v>
      </c>
      <c r="G50" s="56"/>
      <c r="H50" s="63" t="str">
        <f>A50</f>
        <v>E4.1</v>
      </c>
      <c r="I50" s="63" t="str">
        <f t="shared" si="6"/>
        <v>i4.1.1</v>
      </c>
      <c r="J50" s="56" t="str">
        <f t="shared" si="1"/>
        <v>false</v>
      </c>
      <c r="K50" s="56">
        <f t="shared" si="2"/>
        <v>3</v>
      </c>
      <c r="L50" s="56" t="str">
        <f t="shared" si="3"/>
        <v/>
      </c>
      <c r="M50" s="56" t="str">
        <f t="shared" si="4"/>
        <v/>
      </c>
      <c r="N50" s="62">
        <f t="shared" si="8"/>
        <v>3.416666666666667</v>
      </c>
      <c r="O50" s="56"/>
      <c r="P50" s="56"/>
    </row>
    <row r="51" spans="1:16" ht="15.75" thickBot="1">
      <c r="B51" s="51" t="s">
        <v>643</v>
      </c>
      <c r="C51" s="52" t="s">
        <v>575</v>
      </c>
      <c r="D51" s="53">
        <f>'3 KOV-i SISESTUSVORM'!I261*4+'3 KOV-i SISESTUSVORM'!J261*3+'3 KOV-i SISESTUSVORM'!K261*2+'3 KOV-i SISESTUSVORM'!L261*1</f>
        <v>4</v>
      </c>
      <c r="E51" s="212" t="s">
        <v>911</v>
      </c>
      <c r="F51" s="63">
        <f t="shared" si="10"/>
        <v>3.416666666666667</v>
      </c>
      <c r="G51" s="56"/>
      <c r="H51" s="63"/>
      <c r="I51" s="63" t="str">
        <f t="shared" si="6"/>
        <v>i4.1.2</v>
      </c>
      <c r="J51" s="56">
        <f t="shared" si="1"/>
        <v>4</v>
      </c>
      <c r="K51" s="56" t="str">
        <f t="shared" si="2"/>
        <v/>
      </c>
      <c r="L51" s="56" t="str">
        <f t="shared" si="3"/>
        <v/>
      </c>
      <c r="M51" s="56" t="str">
        <f t="shared" si="4"/>
        <v/>
      </c>
      <c r="N51" s="62">
        <f t="shared" si="8"/>
        <v>3.416666666666667</v>
      </c>
      <c r="O51" s="56"/>
      <c r="P51" s="56"/>
    </row>
    <row r="52" spans="1:16" ht="15.75" thickBot="1">
      <c r="B52" s="51" t="s">
        <v>644</v>
      </c>
      <c r="C52" s="52" t="s">
        <v>445</v>
      </c>
      <c r="D52" s="53">
        <f>'3 KOV-i SISESTUSVORM'!I263*4+'3 KOV-i SISESTUSVORM'!J263*3+'3 KOV-i SISESTUSVORM'!K263*2+'3 KOV-i SISESTUSVORM'!L263*1</f>
        <v>3</v>
      </c>
      <c r="E52" s="212" t="s">
        <v>911</v>
      </c>
      <c r="F52" s="63">
        <f t="shared" si="10"/>
        <v>3.416666666666667</v>
      </c>
      <c r="G52" s="56"/>
      <c r="H52" s="63"/>
      <c r="I52" s="63" t="str">
        <f t="shared" si="6"/>
        <v>i4.1.3</v>
      </c>
      <c r="J52" s="56" t="str">
        <f t="shared" si="1"/>
        <v>false</v>
      </c>
      <c r="K52" s="56">
        <f t="shared" si="2"/>
        <v>3</v>
      </c>
      <c r="L52" s="56" t="str">
        <f t="shared" si="3"/>
        <v/>
      </c>
      <c r="M52" s="56" t="str">
        <f t="shared" si="4"/>
        <v/>
      </c>
      <c r="N52" s="62">
        <f t="shared" si="8"/>
        <v>3.416666666666667</v>
      </c>
      <c r="O52" s="56"/>
      <c r="P52" s="56"/>
    </row>
    <row r="53" spans="1:16" ht="39" thickBot="1">
      <c r="B53" s="49" t="s">
        <v>645</v>
      </c>
      <c r="C53" s="50" t="s">
        <v>646</v>
      </c>
      <c r="D53" s="54">
        <f>AVERAGE(D54:D65)</f>
        <v>3.5</v>
      </c>
      <c r="E53" s="211"/>
      <c r="F53" s="63">
        <f t="shared" si="10"/>
        <v>3.416666666666667</v>
      </c>
      <c r="G53" s="56"/>
      <c r="H53" s="63"/>
      <c r="I53" s="63"/>
      <c r="J53" s="56"/>
      <c r="K53" s="56"/>
      <c r="L53" s="56"/>
      <c r="M53" s="56"/>
      <c r="N53" s="62"/>
      <c r="O53" s="56"/>
      <c r="P53" s="56"/>
    </row>
    <row r="54" spans="1:16" ht="15.75" thickBot="1">
      <c r="A54" s="56" t="s">
        <v>645</v>
      </c>
      <c r="B54" s="51" t="s">
        <v>647</v>
      </c>
      <c r="C54" s="52" t="s">
        <v>14</v>
      </c>
      <c r="D54" s="53">
        <f>'3 KOV-i SISESTUSVORM'!I269*4+'3 KOV-i SISESTUSVORM'!J269*3+'3 KOV-i SISESTUSVORM'!K269*2+'3 KOV-i SISESTUSVORM'!L269*1</f>
        <v>4</v>
      </c>
      <c r="E54" s="212" t="s">
        <v>911</v>
      </c>
      <c r="F54" s="63">
        <f t="shared" si="10"/>
        <v>3.416666666666667</v>
      </c>
      <c r="G54" s="56"/>
      <c r="H54" s="63" t="str">
        <f>A54</f>
        <v>E4.2</v>
      </c>
      <c r="I54" s="63" t="str">
        <f t="shared" si="6"/>
        <v>i4.2.1</v>
      </c>
      <c r="J54" s="56">
        <f t="shared" si="1"/>
        <v>4</v>
      </c>
      <c r="K54" s="56" t="str">
        <f t="shared" si="2"/>
        <v/>
      </c>
      <c r="L54" s="56" t="str">
        <f t="shared" si="3"/>
        <v/>
      </c>
      <c r="M54" s="56" t="str">
        <f t="shared" si="4"/>
        <v/>
      </c>
      <c r="N54" s="62">
        <f t="shared" si="8"/>
        <v>3.416666666666667</v>
      </c>
      <c r="O54" s="56"/>
      <c r="P54" s="56"/>
    </row>
    <row r="55" spans="1:16" ht="15.75" thickBot="1">
      <c r="B55" s="51" t="s">
        <v>648</v>
      </c>
      <c r="C55" s="52" t="s">
        <v>22</v>
      </c>
      <c r="D55" s="53">
        <f>'3 KOV-i SISESTUSVORM'!I271*4+'3 KOV-i SISESTUSVORM'!J271*3+'3 KOV-i SISESTUSVORM'!K271*2+'3 KOV-i SISESTUSVORM'!L271*1</f>
        <v>4</v>
      </c>
      <c r="E55" s="212" t="s">
        <v>911</v>
      </c>
      <c r="F55" s="63">
        <f t="shared" si="10"/>
        <v>3.416666666666667</v>
      </c>
      <c r="G55" s="56"/>
      <c r="H55" s="63"/>
      <c r="I55" s="63" t="str">
        <f t="shared" si="6"/>
        <v>i4.2.2</v>
      </c>
      <c r="J55" s="56">
        <f t="shared" si="1"/>
        <v>4</v>
      </c>
      <c r="K55" s="56" t="str">
        <f t="shared" si="2"/>
        <v/>
      </c>
      <c r="L55" s="56" t="str">
        <f t="shared" si="3"/>
        <v/>
      </c>
      <c r="M55" s="56" t="str">
        <f t="shared" si="4"/>
        <v/>
      </c>
      <c r="N55" s="62">
        <f t="shared" si="8"/>
        <v>3.416666666666667</v>
      </c>
      <c r="O55" s="56"/>
      <c r="P55" s="56"/>
    </row>
    <row r="56" spans="1:16" ht="15.75" thickBot="1">
      <c r="B56" s="51" t="s">
        <v>649</v>
      </c>
      <c r="C56" s="52" t="s">
        <v>15</v>
      </c>
      <c r="D56" s="53">
        <f>'3 KOV-i SISESTUSVORM'!I273*4+'3 KOV-i SISESTUSVORM'!J273*3+'3 KOV-i SISESTUSVORM'!K273*2+'3 KOV-i SISESTUSVORM'!L273*1</f>
        <v>4</v>
      </c>
      <c r="E56" s="212" t="s">
        <v>911</v>
      </c>
      <c r="F56" s="63">
        <f t="shared" si="10"/>
        <v>3.416666666666667</v>
      </c>
      <c r="G56" s="56"/>
      <c r="H56" s="63"/>
      <c r="I56" s="63" t="str">
        <f t="shared" si="6"/>
        <v>i4.2.3</v>
      </c>
      <c r="J56" s="56">
        <f t="shared" si="1"/>
        <v>4</v>
      </c>
      <c r="K56" s="56" t="str">
        <f t="shared" si="2"/>
        <v/>
      </c>
      <c r="L56" s="56" t="str">
        <f t="shared" si="3"/>
        <v/>
      </c>
      <c r="M56" s="56" t="str">
        <f t="shared" si="4"/>
        <v/>
      </c>
      <c r="N56" s="62">
        <f t="shared" si="8"/>
        <v>3.416666666666667</v>
      </c>
      <c r="O56" s="56"/>
      <c r="P56" s="56"/>
    </row>
    <row r="57" spans="1:16" ht="15.75" thickBot="1">
      <c r="B57" s="51" t="s">
        <v>650</v>
      </c>
      <c r="C57" s="52" t="s">
        <v>4</v>
      </c>
      <c r="D57" s="53">
        <f>'3 KOV-i SISESTUSVORM'!I275*4+'3 KOV-i SISESTUSVORM'!J275*3+'3 KOV-i SISESTUSVORM'!K275*2+'3 KOV-i SISESTUSVORM'!L275*1</f>
        <v>4</v>
      </c>
      <c r="E57" s="212" t="s">
        <v>911</v>
      </c>
      <c r="F57" s="63">
        <f t="shared" si="10"/>
        <v>3.416666666666667</v>
      </c>
      <c r="G57" s="56"/>
      <c r="H57" s="63"/>
      <c r="I57" s="63" t="str">
        <f t="shared" si="6"/>
        <v>i4.2.4</v>
      </c>
      <c r="J57" s="56">
        <f t="shared" si="1"/>
        <v>4</v>
      </c>
      <c r="K57" s="56" t="str">
        <f t="shared" si="2"/>
        <v/>
      </c>
      <c r="L57" s="56" t="str">
        <f t="shared" si="3"/>
        <v/>
      </c>
      <c r="M57" s="56" t="str">
        <f t="shared" si="4"/>
        <v/>
      </c>
      <c r="N57" s="62">
        <f t="shared" si="8"/>
        <v>3.416666666666667</v>
      </c>
      <c r="O57" s="56"/>
      <c r="P57" s="56"/>
    </row>
    <row r="58" spans="1:16" ht="15.75" thickBot="1">
      <c r="B58" s="51" t="s">
        <v>651</v>
      </c>
      <c r="C58" s="52" t="s">
        <v>473</v>
      </c>
      <c r="D58" s="53">
        <f>'3 KOV-i SISESTUSVORM'!I277*4+'3 KOV-i SISESTUSVORM'!J277*3+'3 KOV-i SISESTUSVORM'!K277*2+'3 KOV-i SISESTUSVORM'!L277*1</f>
        <v>3</v>
      </c>
      <c r="E58" s="212" t="s">
        <v>911</v>
      </c>
      <c r="F58" s="63">
        <f t="shared" si="10"/>
        <v>3.416666666666667</v>
      </c>
      <c r="G58" s="56"/>
      <c r="H58" s="63"/>
      <c r="I58" s="63" t="str">
        <f t="shared" si="6"/>
        <v>i4.2.5</v>
      </c>
      <c r="J58" s="56" t="str">
        <f t="shared" si="1"/>
        <v>false</v>
      </c>
      <c r="K58" s="56">
        <f t="shared" si="2"/>
        <v>3</v>
      </c>
      <c r="L58" s="56" t="str">
        <f t="shared" si="3"/>
        <v/>
      </c>
      <c r="M58" s="56" t="str">
        <f t="shared" si="4"/>
        <v/>
      </c>
      <c r="N58" s="62">
        <f t="shared" si="8"/>
        <v>3.416666666666667</v>
      </c>
      <c r="O58" s="56"/>
      <c r="P58" s="56"/>
    </row>
    <row r="59" spans="1:16" ht="15.75" thickBot="1">
      <c r="B59" s="51" t="s">
        <v>652</v>
      </c>
      <c r="C59" s="52" t="s">
        <v>16</v>
      </c>
      <c r="D59" s="53">
        <f>'3 KOV-i SISESTUSVORM'!I279*4+'3 KOV-i SISESTUSVORM'!J279*3+'3 KOV-i SISESTUSVORM'!K279*2+'3 KOV-i SISESTUSVORM'!L279*1</f>
        <v>3</v>
      </c>
      <c r="E59" s="212" t="s">
        <v>911</v>
      </c>
      <c r="F59" s="63">
        <f t="shared" si="10"/>
        <v>3.416666666666667</v>
      </c>
      <c r="G59" s="56"/>
      <c r="H59" s="63"/>
      <c r="I59" s="63" t="str">
        <f t="shared" si="6"/>
        <v>i4.2.6</v>
      </c>
      <c r="J59" s="56" t="str">
        <f t="shared" si="1"/>
        <v>false</v>
      </c>
      <c r="K59" s="56">
        <f t="shared" si="2"/>
        <v>3</v>
      </c>
      <c r="L59" s="56" t="str">
        <f t="shared" si="3"/>
        <v/>
      </c>
      <c r="M59" s="56" t="str">
        <f t="shared" si="4"/>
        <v/>
      </c>
      <c r="N59" s="62">
        <f t="shared" si="8"/>
        <v>3.416666666666667</v>
      </c>
      <c r="O59" s="56"/>
      <c r="P59" s="56"/>
    </row>
    <row r="60" spans="1:16" ht="15.75" thickBot="1">
      <c r="B60" s="51" t="s">
        <v>653</v>
      </c>
      <c r="C60" s="52" t="s">
        <v>18</v>
      </c>
      <c r="D60" s="53">
        <f>'3 KOV-i SISESTUSVORM'!I284*4+'3 KOV-i SISESTUSVORM'!J284*3+'3 KOV-i SISESTUSVORM'!K284*2+'3 KOV-i SISESTUSVORM'!L284*1</f>
        <v>3</v>
      </c>
      <c r="E60" s="212" t="s">
        <v>911</v>
      </c>
      <c r="F60" s="63">
        <f t="shared" si="10"/>
        <v>3.416666666666667</v>
      </c>
      <c r="G60" s="56"/>
      <c r="H60" s="63"/>
      <c r="I60" s="63" t="str">
        <f t="shared" si="6"/>
        <v>i4.2.7</v>
      </c>
      <c r="J60" s="56" t="str">
        <f t="shared" si="1"/>
        <v>false</v>
      </c>
      <c r="K60" s="56">
        <f t="shared" si="2"/>
        <v>3</v>
      </c>
      <c r="L60" s="56" t="str">
        <f t="shared" si="3"/>
        <v/>
      </c>
      <c r="M60" s="56" t="str">
        <f t="shared" si="4"/>
        <v/>
      </c>
      <c r="N60" s="62">
        <f t="shared" si="8"/>
        <v>3.416666666666667</v>
      </c>
      <c r="O60" s="56"/>
      <c r="P60" s="56"/>
    </row>
    <row r="61" spans="1:16" ht="15.75" thickBot="1">
      <c r="B61" s="51" t="s">
        <v>654</v>
      </c>
      <c r="C61" s="52" t="s">
        <v>19</v>
      </c>
      <c r="D61" s="53">
        <f>'3 KOV-i SISESTUSVORM'!I285*4+'3 KOV-i SISESTUSVORM'!J285*3+'3 KOV-i SISESTUSVORM'!K285*2+'3 KOV-i SISESTUSVORM'!L285*1</f>
        <v>3</v>
      </c>
      <c r="E61" s="212" t="s">
        <v>911</v>
      </c>
      <c r="F61" s="63">
        <f t="shared" si="10"/>
        <v>3.416666666666667</v>
      </c>
      <c r="G61" s="56"/>
      <c r="H61" s="63"/>
      <c r="I61" s="63" t="str">
        <f t="shared" si="6"/>
        <v>i4.2.8</v>
      </c>
      <c r="J61" s="56" t="str">
        <f t="shared" si="1"/>
        <v>false</v>
      </c>
      <c r="K61" s="56">
        <f t="shared" si="2"/>
        <v>3</v>
      </c>
      <c r="L61" s="56" t="str">
        <f t="shared" si="3"/>
        <v/>
      </c>
      <c r="M61" s="56" t="str">
        <f t="shared" si="4"/>
        <v/>
      </c>
      <c r="N61" s="62">
        <f t="shared" si="8"/>
        <v>3.416666666666667</v>
      </c>
      <c r="O61" s="56"/>
      <c r="P61" s="56"/>
    </row>
    <row r="62" spans="1:16" ht="15.75" thickBot="1">
      <c r="B62" s="51" t="s">
        <v>655</v>
      </c>
      <c r="C62" s="52" t="s">
        <v>515</v>
      </c>
      <c r="D62" s="53">
        <f>'3 KOV-i SISESTUSVORM'!I287*4+'3 KOV-i SISESTUSVORM'!J287*3+'3 KOV-i SISESTUSVORM'!K287*2+'3 KOV-i SISESTUSVORM'!L287*1</f>
        <v>3</v>
      </c>
      <c r="E62" s="212" t="s">
        <v>911</v>
      </c>
      <c r="F62" s="63">
        <f t="shared" si="10"/>
        <v>3.416666666666667</v>
      </c>
      <c r="G62" s="56"/>
      <c r="H62" s="63"/>
      <c r="I62" s="63" t="str">
        <f t="shared" si="6"/>
        <v>i4.2.9</v>
      </c>
      <c r="J62" s="56" t="str">
        <f t="shared" si="1"/>
        <v>false</v>
      </c>
      <c r="K62" s="56">
        <f t="shared" si="2"/>
        <v>3</v>
      </c>
      <c r="L62" s="56" t="str">
        <f t="shared" si="3"/>
        <v/>
      </c>
      <c r="M62" s="56" t="str">
        <f t="shared" si="4"/>
        <v/>
      </c>
      <c r="N62" s="62">
        <f t="shared" si="8"/>
        <v>3.416666666666667</v>
      </c>
      <c r="O62" s="56"/>
      <c r="P62" s="56"/>
    </row>
    <row r="63" spans="1:16" ht="15.75" thickBot="1">
      <c r="B63" s="51" t="s">
        <v>656</v>
      </c>
      <c r="C63" s="52" t="s">
        <v>17</v>
      </c>
      <c r="D63" s="53">
        <f>'3 KOV-i SISESTUSVORM'!I293*4+'3 KOV-i SISESTUSVORM'!J293*3+'3 KOV-i SISESTUSVORM'!K293*2+'3 KOV-i SISESTUSVORM'!L293*1</f>
        <v>4</v>
      </c>
      <c r="E63" s="212" t="s">
        <v>911</v>
      </c>
      <c r="F63" s="63">
        <f t="shared" si="10"/>
        <v>3.416666666666667</v>
      </c>
      <c r="G63" s="56"/>
      <c r="H63" s="63"/>
      <c r="I63" s="63" t="str">
        <f t="shared" si="6"/>
        <v>i4.2.11</v>
      </c>
      <c r="J63" s="56">
        <f t="shared" si="1"/>
        <v>4</v>
      </c>
      <c r="K63" s="56" t="str">
        <f t="shared" si="2"/>
        <v/>
      </c>
      <c r="L63" s="56" t="str">
        <f t="shared" si="3"/>
        <v/>
      </c>
      <c r="M63" s="56" t="str">
        <f t="shared" si="4"/>
        <v/>
      </c>
      <c r="N63" s="62">
        <f t="shared" si="8"/>
        <v>3.416666666666667</v>
      </c>
      <c r="O63" s="56"/>
      <c r="P63" s="56"/>
    </row>
    <row r="64" spans="1:16" ht="15.75" thickBot="1">
      <c r="B64" s="51" t="s">
        <v>657</v>
      </c>
      <c r="C64" s="52" t="s">
        <v>27</v>
      </c>
      <c r="D64" s="53">
        <f>'3 KOV-i SISESTUSVORM'!I295*4+'3 KOV-i SISESTUSVORM'!J295*3+'3 KOV-i SISESTUSVORM'!K295*2+'3 KOV-i SISESTUSVORM'!L295*1</f>
        <v>4</v>
      </c>
      <c r="E64" s="212" t="s">
        <v>911</v>
      </c>
      <c r="F64" s="63">
        <f t="shared" si="10"/>
        <v>3.416666666666667</v>
      </c>
      <c r="G64" s="56"/>
      <c r="H64" s="63"/>
      <c r="I64" s="63" t="str">
        <f t="shared" si="6"/>
        <v>i4.2.12</v>
      </c>
      <c r="J64" s="56">
        <f t="shared" si="1"/>
        <v>4</v>
      </c>
      <c r="K64" s="56" t="str">
        <f t="shared" si="2"/>
        <v/>
      </c>
      <c r="L64" s="56" t="str">
        <f t="shared" si="3"/>
        <v/>
      </c>
      <c r="M64" s="56" t="str">
        <f t="shared" si="4"/>
        <v/>
      </c>
      <c r="N64" s="62">
        <f t="shared" si="8"/>
        <v>3.416666666666667</v>
      </c>
      <c r="O64" s="56"/>
      <c r="P64" s="56"/>
    </row>
    <row r="65" spans="1:16" ht="15.75" thickBot="1">
      <c r="B65" s="51" t="s">
        <v>658</v>
      </c>
      <c r="C65" s="52" t="s">
        <v>520</v>
      </c>
      <c r="D65" s="53">
        <f>'3 KOV-i SISESTUSVORM'!I297*4+'3 KOV-i SISESTUSVORM'!J297*3+'3 KOV-i SISESTUSVORM'!K297*2+'3 KOV-i SISESTUSVORM'!L297*1</f>
        <v>3</v>
      </c>
      <c r="E65" s="212" t="s">
        <v>911</v>
      </c>
      <c r="F65" s="63">
        <f t="shared" si="10"/>
        <v>3.416666666666667</v>
      </c>
      <c r="G65" s="56"/>
      <c r="H65" s="63"/>
      <c r="I65" s="63" t="str">
        <f t="shared" si="6"/>
        <v>i4.2.13</v>
      </c>
      <c r="J65" s="56" t="str">
        <f t="shared" si="1"/>
        <v>false</v>
      </c>
      <c r="K65" s="56">
        <f t="shared" si="2"/>
        <v>3</v>
      </c>
      <c r="L65" s="56" t="str">
        <f t="shared" si="3"/>
        <v/>
      </c>
      <c r="M65" s="56" t="str">
        <f t="shared" si="4"/>
        <v/>
      </c>
      <c r="N65" s="62">
        <f t="shared" si="8"/>
        <v>3.416666666666667</v>
      </c>
      <c r="O65" s="56"/>
      <c r="P65" s="56"/>
    </row>
    <row r="66" spans="1:16" ht="26.25" thickBot="1">
      <c r="B66" s="47" t="s">
        <v>391</v>
      </c>
      <c r="C66" s="48" t="s">
        <v>953</v>
      </c>
      <c r="D66" s="55">
        <f>AVERAGE(D67,D72,D74)</f>
        <v>3.5833333333333335</v>
      </c>
      <c r="E66" s="210"/>
      <c r="G66" s="63"/>
      <c r="H66" s="63"/>
      <c r="I66" s="63"/>
      <c r="J66" s="56"/>
      <c r="K66" s="56"/>
      <c r="L66" s="56"/>
      <c r="M66" s="56"/>
      <c r="N66" s="62"/>
      <c r="O66" s="56"/>
      <c r="P66" s="56"/>
    </row>
    <row r="67" spans="1:16" ht="15" thickBot="1">
      <c r="B67" s="49" t="s">
        <v>659</v>
      </c>
      <c r="C67" s="50" t="s">
        <v>457</v>
      </c>
      <c r="D67" s="54">
        <f>AVERAGE(D68:D71)</f>
        <v>3.75</v>
      </c>
      <c r="E67" s="211"/>
      <c r="F67" s="56"/>
      <c r="G67" s="56"/>
      <c r="H67" s="63"/>
      <c r="I67" s="63"/>
      <c r="J67" s="56"/>
      <c r="K67" s="56"/>
      <c r="L67" s="56"/>
      <c r="M67" s="56"/>
      <c r="N67" s="62"/>
      <c r="O67" s="56"/>
      <c r="P67" s="56"/>
    </row>
    <row r="68" spans="1:16" ht="15.75" thickBot="1">
      <c r="A68" s="56" t="s">
        <v>659</v>
      </c>
      <c r="B68" s="51" t="s">
        <v>660</v>
      </c>
      <c r="C68" s="52" t="s">
        <v>461</v>
      </c>
      <c r="D68" s="53">
        <f>'3 KOV-i SISESTUSVORM'!I307*4+'3 KOV-i SISESTUSVORM'!J307*3+'3 KOV-i SISESTUSVORM'!K307*2+'3 KOV-i SISESTUSVORM'!L307*1</f>
        <v>4</v>
      </c>
      <c r="E68" s="212" t="s">
        <v>911</v>
      </c>
      <c r="F68" s="63">
        <f>$D$66</f>
        <v>3.5833333333333335</v>
      </c>
      <c r="G68" s="56"/>
      <c r="H68" s="63" t="str">
        <f>A68</f>
        <v>E5.1</v>
      </c>
      <c r="I68" s="63" t="str">
        <f t="shared" si="6"/>
        <v>i5.1.1</v>
      </c>
      <c r="J68" s="56">
        <f t="shared" si="1"/>
        <v>4</v>
      </c>
      <c r="K68" s="56" t="str">
        <f t="shared" si="2"/>
        <v/>
      </c>
      <c r="L68" s="56" t="str">
        <f t="shared" si="3"/>
        <v/>
      </c>
      <c r="M68" s="56" t="str">
        <f t="shared" si="4"/>
        <v/>
      </c>
      <c r="N68" s="62">
        <f t="shared" si="8"/>
        <v>3.5833333333333335</v>
      </c>
      <c r="O68" s="56"/>
      <c r="P68" s="56"/>
    </row>
    <row r="69" spans="1:16" ht="15.75" thickBot="1">
      <c r="B69" s="51" t="s">
        <v>661</v>
      </c>
      <c r="C69" s="52" t="s">
        <v>407</v>
      </c>
      <c r="D69" s="53">
        <f>'3 KOV-i SISESTUSVORM'!I314*4+'3 KOV-i SISESTUSVORM'!J314*3+'3 KOV-i SISESTUSVORM'!K314*2+'3 KOV-i SISESTUSVORM'!L314*1</f>
        <v>3</v>
      </c>
      <c r="E69" s="212" t="s">
        <v>911</v>
      </c>
      <c r="F69" s="63">
        <f t="shared" ref="F69:F75" si="11">$D$66</f>
        <v>3.5833333333333335</v>
      </c>
      <c r="G69" s="56"/>
      <c r="H69" s="63"/>
      <c r="I69" s="63" t="str">
        <f t="shared" si="6"/>
        <v>i5.1.2</v>
      </c>
      <c r="J69" s="56" t="str">
        <f t="shared" si="1"/>
        <v>false</v>
      </c>
      <c r="K69" s="56">
        <f t="shared" si="2"/>
        <v>3</v>
      </c>
      <c r="L69" s="56" t="str">
        <f t="shared" si="3"/>
        <v/>
      </c>
      <c r="M69" s="56" t="str">
        <f t="shared" si="4"/>
        <v/>
      </c>
      <c r="N69" s="62">
        <f t="shared" si="8"/>
        <v>3.5833333333333335</v>
      </c>
      <c r="O69" s="56"/>
      <c r="P69" s="56"/>
    </row>
    <row r="70" spans="1:16" ht="15.75" thickBot="1">
      <c r="B70" s="51" t="s">
        <v>662</v>
      </c>
      <c r="C70" s="52" t="s">
        <v>495</v>
      </c>
      <c r="D70" s="53">
        <f>'3 KOV-i SISESTUSVORM'!I320*4+'3 KOV-i SISESTUSVORM'!J320*3+'3 KOV-i SISESTUSVORM'!K320*2+'3 KOV-i SISESTUSVORM'!L320*1</f>
        <v>4</v>
      </c>
      <c r="E70" s="212" t="s">
        <v>911</v>
      </c>
      <c r="F70" s="63">
        <f t="shared" si="11"/>
        <v>3.5833333333333335</v>
      </c>
      <c r="G70" s="56"/>
      <c r="H70" s="63"/>
      <c r="I70" s="63" t="str">
        <f t="shared" si="6"/>
        <v>i5.1.3</v>
      </c>
      <c r="J70" s="56">
        <f t="shared" si="1"/>
        <v>4</v>
      </c>
      <c r="K70" s="56" t="str">
        <f t="shared" si="2"/>
        <v/>
      </c>
      <c r="L70" s="56" t="str">
        <f t="shared" si="3"/>
        <v/>
      </c>
      <c r="M70" s="56" t="str">
        <f t="shared" si="4"/>
        <v/>
      </c>
      <c r="N70" s="62">
        <f t="shared" si="8"/>
        <v>3.5833333333333335</v>
      </c>
      <c r="O70" s="56"/>
      <c r="P70" s="56"/>
    </row>
    <row r="71" spans="1:16" ht="15.75" thickBot="1">
      <c r="B71" s="51" t="s">
        <v>663</v>
      </c>
      <c r="C71" s="52" t="s">
        <v>463</v>
      </c>
      <c r="D71" s="53">
        <f>'3 KOV-i SISESTUSVORM'!I321*4+'3 KOV-i SISESTUSVORM'!J321*3+'3 KOV-i SISESTUSVORM'!K321*2+'3 KOV-i SISESTUSVORM'!L321*1</f>
        <v>4</v>
      </c>
      <c r="E71" s="212" t="s">
        <v>911</v>
      </c>
      <c r="F71" s="63">
        <f t="shared" si="11"/>
        <v>3.5833333333333335</v>
      </c>
      <c r="G71" s="56"/>
      <c r="H71" s="63"/>
      <c r="I71" s="63" t="str">
        <f t="shared" si="6"/>
        <v>i5.1.4</v>
      </c>
      <c r="J71" s="56">
        <f t="shared" si="1"/>
        <v>4</v>
      </c>
      <c r="K71" s="56" t="str">
        <f t="shared" si="2"/>
        <v/>
      </c>
      <c r="L71" s="56" t="str">
        <f t="shared" si="3"/>
        <v/>
      </c>
      <c r="M71" s="56" t="str">
        <f t="shared" si="4"/>
        <v/>
      </c>
      <c r="N71" s="62">
        <f t="shared" si="8"/>
        <v>3.5833333333333335</v>
      </c>
      <c r="O71" s="56"/>
      <c r="P71" s="56"/>
    </row>
    <row r="72" spans="1:16" ht="15" thickBot="1">
      <c r="B72" s="49" t="s">
        <v>665</v>
      </c>
      <c r="C72" s="50" t="s">
        <v>406</v>
      </c>
      <c r="D72" s="54">
        <f>D73</f>
        <v>3</v>
      </c>
      <c r="E72" s="211"/>
      <c r="F72" s="63">
        <f t="shared" si="11"/>
        <v>3.5833333333333335</v>
      </c>
      <c r="G72" s="56"/>
      <c r="H72" s="63"/>
      <c r="I72" s="63"/>
      <c r="J72" s="56"/>
      <c r="K72" s="56"/>
      <c r="L72" s="56"/>
      <c r="M72" s="56"/>
      <c r="N72" s="62"/>
      <c r="O72" s="56"/>
      <c r="P72" s="56"/>
    </row>
    <row r="73" spans="1:16" ht="15.75" thickBot="1">
      <c r="A73" s="56" t="s">
        <v>665</v>
      </c>
      <c r="B73" s="51" t="s">
        <v>664</v>
      </c>
      <c r="C73" s="52" t="s">
        <v>2</v>
      </c>
      <c r="D73" s="53">
        <f>'3 KOV-i SISESTUSVORM'!I327*4+'3 KOV-i SISESTUSVORM'!J327*3+'3 KOV-i SISESTUSVORM'!K327*2+'3 KOV-i SISESTUSVORM'!L327*1</f>
        <v>3</v>
      </c>
      <c r="E73" s="212" t="s">
        <v>911</v>
      </c>
      <c r="F73" s="63">
        <f t="shared" si="11"/>
        <v>3.5833333333333335</v>
      </c>
      <c r="G73" s="56"/>
      <c r="H73" s="63" t="str">
        <f>A73</f>
        <v>E5.2</v>
      </c>
      <c r="I73" s="63" t="str">
        <f t="shared" si="6"/>
        <v>i5.2.1</v>
      </c>
      <c r="J73" s="56" t="str">
        <f t="shared" si="1"/>
        <v>false</v>
      </c>
      <c r="K73" s="56">
        <f t="shared" si="2"/>
        <v>3</v>
      </c>
      <c r="L73" s="56" t="str">
        <f t="shared" si="3"/>
        <v/>
      </c>
      <c r="M73" s="56" t="str">
        <f t="shared" si="4"/>
        <v/>
      </c>
      <c r="N73" s="62">
        <f t="shared" si="8"/>
        <v>3.5833333333333335</v>
      </c>
      <c r="O73" s="56"/>
      <c r="P73" s="56"/>
    </row>
    <row r="74" spans="1:16" ht="15" thickBot="1">
      <c r="A74" s="56" t="s">
        <v>666</v>
      </c>
      <c r="B74" s="49" t="s">
        <v>666</v>
      </c>
      <c r="C74" s="50" t="s">
        <v>406</v>
      </c>
      <c r="D74" s="54">
        <f>AVERAGE(D75)</f>
        <v>4</v>
      </c>
      <c r="E74" s="211"/>
      <c r="F74" s="63">
        <f t="shared" si="11"/>
        <v>3.5833333333333335</v>
      </c>
      <c r="G74" s="56"/>
      <c r="H74" s="63" t="str">
        <f>A74</f>
        <v>E5.3</v>
      </c>
      <c r="I74" s="63" t="str">
        <f>I75</f>
        <v>i5.3.1</v>
      </c>
      <c r="J74" s="56">
        <f>J75</f>
        <v>4</v>
      </c>
      <c r="K74" s="56"/>
      <c r="L74" s="56"/>
      <c r="M74" s="56"/>
      <c r="N74" s="62">
        <f>N75</f>
        <v>3.5833333333333335</v>
      </c>
      <c r="O74" s="56"/>
      <c r="P74" s="56"/>
    </row>
    <row r="75" spans="1:16" ht="15.75" thickBot="1">
      <c r="B75" s="51" t="s">
        <v>667</v>
      </c>
      <c r="C75" s="52" t="s">
        <v>29</v>
      </c>
      <c r="D75" s="53">
        <f>'3 KOV-i SISESTUSVORM'!I333*4+'3 KOV-i SISESTUSVORM'!J333*3+'3 KOV-i SISESTUSVORM'!K333*2+'3 KOV-i SISESTUSVORM'!L333*1</f>
        <v>4</v>
      </c>
      <c r="E75" s="212" t="s">
        <v>911</v>
      </c>
      <c r="F75" s="63">
        <f t="shared" si="11"/>
        <v>3.5833333333333335</v>
      </c>
      <c r="G75" s="56"/>
      <c r="H75" s="63" t="s">
        <v>666</v>
      </c>
      <c r="I75" s="63" t="str">
        <f t="shared" si="6"/>
        <v>i5.3.1</v>
      </c>
      <c r="J75" s="56">
        <f>IF(AND($D75&lt;=4,$D75&gt;=3.5),$D75,"false")</f>
        <v>4</v>
      </c>
      <c r="K75" s="56" t="str">
        <f>IF(AND($D75&lt;3.5,$D75&gt;=2.5),$D75,"")</f>
        <v/>
      </c>
      <c r="L75" s="56" t="str">
        <f>IF(AND($D75&lt;2.5,$D75&gt;=1.5),$D75,"")</f>
        <v/>
      </c>
      <c r="M75" s="56" t="str">
        <f>IF(AND($D75&lt;1.5,$D75&gt;=1),$D75,"")</f>
        <v/>
      </c>
      <c r="N75" s="62">
        <f t="shared" si="8"/>
        <v>3.5833333333333335</v>
      </c>
      <c r="O75" s="56"/>
      <c r="P75" s="56"/>
    </row>
    <row r="76" spans="1:16">
      <c r="G76" s="56"/>
      <c r="H76" s="56"/>
      <c r="I76" s="56"/>
      <c r="J76" s="56"/>
      <c r="K76" s="56"/>
      <c r="L76" s="56"/>
      <c r="M76" s="56"/>
      <c r="N76" s="56"/>
      <c r="O76" s="56"/>
      <c r="P76" s="56"/>
    </row>
    <row r="77" spans="1:16">
      <c r="G77" s="56"/>
      <c r="H77" s="56"/>
      <c r="I77" s="56"/>
      <c r="J77" s="56"/>
      <c r="K77" s="56"/>
      <c r="L77" s="56"/>
      <c r="M77" s="56"/>
      <c r="N77" s="56"/>
      <c r="O77" s="56"/>
      <c r="P77" s="56"/>
    </row>
  </sheetData>
  <sheetProtection password="8C37" sheet="1" objects="1" scenarios="1"/>
  <mergeCells count="7">
    <mergeCell ref="B5:D5"/>
    <mergeCell ref="G1:G4"/>
    <mergeCell ref="I1:P1"/>
    <mergeCell ref="I2:P2"/>
    <mergeCell ref="I3:P3"/>
    <mergeCell ref="I4:P4"/>
    <mergeCell ref="B1:D1"/>
  </mergeCells>
  <hyperlinks>
    <hyperlink ref="E9" location="'3 KOV-i SISESTUSVORM'!B60" display="Link"/>
    <hyperlink ref="E10" location="'3 KOV-i SISESTUSVORM'!B65" display="Link"/>
    <hyperlink ref="E11" location="'3 KOV-i SISESTUSVORM'!B67" display="Link"/>
    <hyperlink ref="E13" location="'3 KOV-i SISESTUSVORM'!B73" display="Link"/>
    <hyperlink ref="E14" location="'3 KOV-i SISESTUSVORM'!B85" display="Link"/>
    <hyperlink ref="E15" location="'3 KOV-i SISESTUSVORM'!B92" display="Link"/>
    <hyperlink ref="E16" location="'3 KOV-i SISESTUSVORM'!B94" display="Link"/>
    <hyperlink ref="E17" location="'3 KOV-i SISESTUSVORM'!B96" display="Link"/>
    <hyperlink ref="E19" location="'3 KOV-i SISESTUSVORM'!B103" display="Link"/>
    <hyperlink ref="E20" location="'3 KOV-i SISESTUSVORM'!B105" display="Link"/>
    <hyperlink ref="E21" location="'3 KOV-i SISESTUSVORM'!B107" display="Link"/>
    <hyperlink ref="E22" location="'3 KOV-i SISESTUSVORM'!B109" display="Link"/>
    <hyperlink ref="E26" location="'3 KOV-i SISESTUSVORM'!B131" display="Link"/>
    <hyperlink ref="E27" location="'3 KOV-i SISESTUSVORM'!B137" display="Link"/>
    <hyperlink ref="E28" location="'3 KOV-i SISESTUSVORM'!B143" display="Link"/>
    <hyperlink ref="E29" location="'3 KOV-i SISESTUSVORM'!B148" display="Link"/>
    <hyperlink ref="E25" location="'3 KOV-i SISESTUSVORM'!B129" display="Link"/>
    <hyperlink ref="E31" location="'3 KOV-i SISESTUSVORM'!B155" display="Link"/>
    <hyperlink ref="E33" location="'3 KOV-i SISESTUSVORM'!B173" display="Link"/>
    <hyperlink ref="E34" location="'3 KOV-i SISESTUSVORM'!B186" display="Link"/>
    <hyperlink ref="E37" location="'3 KOV-i SISESTUSVORM'!B194" display="Link"/>
    <hyperlink ref="E39" location="'3 KOV-i SISESTUSVORM'!B209" display="Link"/>
    <hyperlink ref="E40" location="'3 KOV-i SISESTUSVORM'!B214" display="Link"/>
    <hyperlink ref="E41" location="'3 KOV-i SISESTUSVORM'!B234" display="Link"/>
    <hyperlink ref="E42" location="'3 KOV-i SISESTUSVORM'!B238" display="Link"/>
    <hyperlink ref="E43" location="'3 KOV-i SISESTUSVORM'!B241" display="Link"/>
    <hyperlink ref="E44" location="'3 KOV-i SISESTUSVORM'!B246" display="Link"/>
    <hyperlink ref="E45" location="'3 KOV-i SISESTUSVORM'!B248" display="Link"/>
    <hyperlink ref="E46" location="'3 KOV-i SISESTUSVORM'!B250" display="Link"/>
    <hyperlink ref="E47" location="'3 KOV-i SISESTUSVORM'!B252" display="Link"/>
    <hyperlink ref="E50" location="'3 KOV-i SISESTUSVORM'!B259" display="Link"/>
    <hyperlink ref="E51" location="'3 KOV-i SISESTUSVORM'!B261" display="Link"/>
    <hyperlink ref="E52" location="'3 KOV-i SISESTUSVORM'!B263" display="Link"/>
    <hyperlink ref="E54" location="'3 KOV-i SISESTUSVORM'!B269" display="Link"/>
    <hyperlink ref="E55" location="'3 KOV-i SISESTUSVORM'!B271" display="Link"/>
    <hyperlink ref="E56" location="'3 KOV-i SISESTUSVORM'!B273" display="Link"/>
    <hyperlink ref="E57" location="'3 KOV-i SISESTUSVORM'!B275" display="Link"/>
    <hyperlink ref="E58" location="'3 KOV-i SISESTUSVORM'!B277" display="Link"/>
    <hyperlink ref="E59" location="'3 KOV-i SISESTUSVORM'!B279" display="Link"/>
    <hyperlink ref="E60" location="'3 KOV-i SISESTUSVORM'!B281" display="Link"/>
    <hyperlink ref="E61" location="'3 KOV-i SISESTUSVORM'!B285" display="Link"/>
    <hyperlink ref="E62" location="'3 KOV-i SISESTUSVORM'!B287" display="Link"/>
    <hyperlink ref="E63" location="'3 KOV-i SISESTUSVORM'!B293" display="Link"/>
    <hyperlink ref="E64" location="'3 KOV-i SISESTUSVORM'!B295" display="Link"/>
    <hyperlink ref="E65" location="'3 KOV-i SISESTUSVORM'!B297" display="Link"/>
    <hyperlink ref="E68" location="'3 KOV-i SISESTUSVORM'!B304" display="Link"/>
    <hyperlink ref="E69" location="'3 KOV-i SISESTUSVORM'!B308" display="Link"/>
    <hyperlink ref="E70" location="'3 KOV-i SISESTUSVORM'!B315" display="Link"/>
    <hyperlink ref="E71" location="'3 KOV-i SISESTUSVORM'!B321" display="Link"/>
    <hyperlink ref="E73" location="'3 KOV-i SISESTUSVORM'!B327" display="Link"/>
    <hyperlink ref="E75" location="'3 KOV-i SISESTUSVORM'!B333" display="Link"/>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9"/>
  <sheetViews>
    <sheetView showGridLines="0" tabSelected="1" topLeftCell="D1" zoomScale="80" zoomScaleNormal="80" workbookViewId="0">
      <pane ySplit="4" topLeftCell="A5" activePane="bottomLeft" state="frozen"/>
      <selection pane="bottomLeft" activeCell="M11" sqref="M11"/>
    </sheetView>
  </sheetViews>
  <sheetFormatPr defaultRowHeight="15"/>
  <cols>
    <col min="1" max="2" width="59.42578125" style="8" customWidth="1"/>
    <col min="3" max="3" width="84" style="8" customWidth="1"/>
    <col min="4" max="4" width="57.42578125" style="8" customWidth="1"/>
    <col min="5" max="5" width="25.5703125" style="230" customWidth="1"/>
    <col min="6" max="6" width="47.42578125" customWidth="1"/>
    <col min="7" max="9" width="32.140625" customWidth="1"/>
  </cols>
  <sheetData>
    <row r="1" spans="1:15" s="8" customFormat="1" ht="20.25">
      <c r="A1" s="111" t="s">
        <v>693</v>
      </c>
      <c r="E1" s="230"/>
      <c r="F1" s="928"/>
      <c r="G1" s="928"/>
    </row>
    <row r="2" spans="1:15" s="8" customFormat="1" ht="15.75" thickBot="1">
      <c r="E2" s="230"/>
      <c r="F2" s="929"/>
      <c r="G2" s="929"/>
    </row>
    <row r="3" spans="1:15" s="68" customFormat="1" ht="21.75" customHeight="1" thickBot="1">
      <c r="A3" s="912" t="s">
        <v>692</v>
      </c>
      <c r="B3" s="913"/>
      <c r="C3" s="938" t="s">
        <v>691</v>
      </c>
      <c r="D3" s="930" t="s">
        <v>933</v>
      </c>
      <c r="E3" s="931"/>
      <c r="F3" s="932" t="s">
        <v>941</v>
      </c>
      <c r="G3" s="933"/>
      <c r="H3" s="933"/>
      <c r="I3" s="934"/>
      <c r="J3" s="910"/>
      <c r="K3" s="911"/>
      <c r="L3" s="911"/>
      <c r="M3" s="911"/>
      <c r="N3" s="911"/>
      <c r="O3" s="911"/>
    </row>
    <row r="4" spans="1:15" s="68" customFormat="1" ht="48" customHeight="1" thickBot="1">
      <c r="A4" s="170" t="s">
        <v>745</v>
      </c>
      <c r="B4" s="170" t="s">
        <v>746</v>
      </c>
      <c r="C4" s="939"/>
      <c r="D4" s="228" t="s">
        <v>932</v>
      </c>
      <c r="E4" s="228" t="s">
        <v>695</v>
      </c>
      <c r="F4" s="229" t="s">
        <v>934</v>
      </c>
      <c r="G4" s="229" t="s">
        <v>935</v>
      </c>
      <c r="H4" s="229" t="s">
        <v>936</v>
      </c>
      <c r="I4" s="229" t="s">
        <v>937</v>
      </c>
      <c r="J4" s="910"/>
      <c r="K4" s="911"/>
      <c r="L4" s="911"/>
      <c r="M4" s="911"/>
      <c r="N4" s="911"/>
      <c r="O4" s="911"/>
    </row>
    <row r="5" spans="1:15" s="68" customFormat="1" ht="23.25" customHeight="1" thickBot="1">
      <c r="A5" s="935" t="s">
        <v>526</v>
      </c>
      <c r="B5" s="936"/>
      <c r="C5" s="936"/>
      <c r="D5" s="936"/>
      <c r="E5" s="936"/>
      <c r="F5" s="936"/>
      <c r="G5" s="936"/>
      <c r="H5" s="936"/>
      <c r="I5" s="937"/>
      <c r="J5" s="135"/>
      <c r="K5" s="136"/>
      <c r="L5" s="136"/>
      <c r="M5" s="136"/>
      <c r="N5" s="136"/>
      <c r="O5" s="136"/>
    </row>
    <row r="6" spans="1:15" ht="46.5" customHeight="1">
      <c r="A6" s="926" t="s">
        <v>753</v>
      </c>
      <c r="B6" s="920"/>
      <c r="C6" s="920"/>
      <c r="D6" s="467" t="s">
        <v>1148</v>
      </c>
      <c r="E6" s="471" t="s">
        <v>752</v>
      </c>
      <c r="F6" s="498" t="s">
        <v>1234</v>
      </c>
      <c r="G6" s="495" t="s">
        <v>1283</v>
      </c>
      <c r="H6" s="495" t="s">
        <v>1284</v>
      </c>
      <c r="I6" s="499" t="s">
        <v>1235</v>
      </c>
      <c r="M6" s="113" t="s">
        <v>750</v>
      </c>
      <c r="N6" s="113"/>
    </row>
    <row r="7" spans="1:15" s="8" customFormat="1" ht="46.5" customHeight="1">
      <c r="A7" s="231" t="str">
        <f>'3 KOV-i SISESTUSVORM'!G71</f>
        <v xml:space="preserve">1) Esmatasandi tervisekeskuse olemasolu
2) Koolitervishoiu teenuse hea kvaliteet
3) Hea koostöö
</v>
      </c>
      <c r="B7" s="115" t="str">
        <f>'3 KOV-i SISESTUSVORM'!J71</f>
        <v>1) -
2) -
3) -</v>
      </c>
      <c r="C7" s="921"/>
      <c r="D7" s="468" t="s">
        <v>1147</v>
      </c>
      <c r="E7" s="479" t="s">
        <v>751</v>
      </c>
      <c r="F7" s="477" t="s">
        <v>1236</v>
      </c>
      <c r="G7" s="474" t="s">
        <v>1282</v>
      </c>
      <c r="H7" s="475" t="s">
        <v>1237</v>
      </c>
      <c r="I7" s="476" t="s">
        <v>1242</v>
      </c>
      <c r="M7" s="113" t="s">
        <v>751</v>
      </c>
      <c r="N7" s="113"/>
    </row>
    <row r="8" spans="1:15" s="8" customFormat="1" ht="46.5" customHeight="1">
      <c r="A8" s="927" t="s">
        <v>413</v>
      </c>
      <c r="B8" s="921"/>
      <c r="C8" s="921"/>
      <c r="D8" s="468" t="s">
        <v>1151</v>
      </c>
      <c r="E8" s="479" t="s">
        <v>751</v>
      </c>
      <c r="F8" s="478" t="s">
        <v>1238</v>
      </c>
      <c r="G8" s="478" t="s">
        <v>1239</v>
      </c>
      <c r="H8" s="478" t="s">
        <v>1240</v>
      </c>
      <c r="I8" s="478" t="s">
        <v>1243</v>
      </c>
      <c r="M8" s="113" t="s">
        <v>752</v>
      </c>
      <c r="N8" s="113"/>
    </row>
    <row r="9" spans="1:15" s="8" customFormat="1" ht="65.25" customHeight="1">
      <c r="A9" s="232" t="str">
        <f>'3 KOV-i SISESTUSVORM'!G101</f>
        <v>1) Hea ennetustöö laste ja noorte hulgas (politsei ja päästeamet)
2) Päästekomando asub linna territooriumil
3) Kiirabi asub linna territooriumil</v>
      </c>
      <c r="B9" s="109" t="str">
        <f>'3 KOV-i SISESTUSVORM'!J101</f>
        <v>1) nõustamisteenuste vähesesus KOV-is kohapeal 
2) -
3) -</v>
      </c>
      <c r="C9" s="921"/>
      <c r="D9" s="309"/>
      <c r="E9" s="310"/>
      <c r="F9" s="311"/>
      <c r="G9" s="311"/>
      <c r="H9" s="311"/>
      <c r="I9" s="312"/>
      <c r="M9" s="113"/>
      <c r="N9" s="113"/>
    </row>
    <row r="10" spans="1:15" s="8" customFormat="1" ht="46.5" customHeight="1">
      <c r="A10" s="927" t="s">
        <v>430</v>
      </c>
      <c r="B10" s="921"/>
      <c r="C10" s="921"/>
      <c r="D10" s="309"/>
      <c r="E10" s="310"/>
      <c r="F10" s="311"/>
      <c r="G10" s="311"/>
      <c r="H10" s="311"/>
      <c r="I10" s="312"/>
    </row>
    <row r="11" spans="1:15" ht="63.75" customHeight="1" thickBot="1">
      <c r="A11" s="233" t="str">
        <f>'3 KOV-i SISESTUSVORM'!G114</f>
        <v>1) hea koostöö politseiga, perearstidega, kooli ja lasteaiaga
2) olulised teenused KOV-is kohapeal (ämmaemand, raseduskriisi nõustamine), ohvriabi 
3) ennetustöö</v>
      </c>
      <c r="B11" s="116" t="str">
        <f>'3 KOV-i SISESTUSVORM'!J114</f>
        <v>1)  KOV-is ei ole välja töötatud vanemlike oskuste hindamiseks kriteeriume, või oleks see riigi pädevuses?
2) vanemlust toetavate programmide vähesus, üleüldine Eestis
3) vanemlikke oskusi toetavaid teenuseid võiks olla KOV-is kohapeal rohkem.</v>
      </c>
      <c r="C11" s="922"/>
      <c r="D11" s="313"/>
      <c r="E11" s="314"/>
      <c r="F11" s="315"/>
      <c r="G11" s="315"/>
      <c r="H11" s="315"/>
      <c r="I11" s="316"/>
    </row>
    <row r="12" spans="1:15" s="68" customFormat="1" ht="23.25" customHeight="1" thickBot="1">
      <c r="A12" s="923" t="s">
        <v>724</v>
      </c>
      <c r="B12" s="924"/>
      <c r="C12" s="924"/>
      <c r="D12" s="924"/>
      <c r="E12" s="924"/>
      <c r="F12" s="924"/>
      <c r="G12" s="924"/>
      <c r="H12" s="924"/>
      <c r="I12" s="925"/>
      <c r="J12" s="135"/>
      <c r="K12" s="136"/>
      <c r="L12" s="136"/>
      <c r="M12" s="136"/>
      <c r="N12" s="136"/>
      <c r="O12" s="136"/>
    </row>
    <row r="13" spans="1:15" s="169" customFormat="1" ht="30" customHeight="1" thickTop="1">
      <c r="A13" s="926" t="s">
        <v>929</v>
      </c>
      <c r="B13" s="920"/>
      <c r="C13" s="920"/>
      <c r="D13" s="467" t="s">
        <v>1149</v>
      </c>
      <c r="E13" s="479" t="s">
        <v>751</v>
      </c>
      <c r="F13" s="472" t="s">
        <v>1244</v>
      </c>
      <c r="G13" s="497" t="s">
        <v>1281</v>
      </c>
      <c r="H13" s="472">
        <v>2017</v>
      </c>
      <c r="I13" s="472"/>
    </row>
    <row r="14" spans="1:15" ht="99.75" customHeight="1">
      <c r="A14" s="231" t="str">
        <f>'3 KOV-i SISESTUSVORM'!G153</f>
        <v>1) KOV-is on tagatud lastele alus-, põhi- ja keskhariduse omandamise võimalused
2)  loodud on võimalused HEV õpilastele hariduse omandamiseks
3) hea koostöö KOV-i ja kooli vahel koolikohustust mittetäitvate lastega tegelemiseks</v>
      </c>
      <c r="B14" s="115" t="str">
        <f>'3 KOV-i SISESTUSVORM'!J153</f>
        <v>1) -
2) -
3) -</v>
      </c>
      <c r="C14" s="921"/>
      <c r="D14" s="468" t="s">
        <v>1150</v>
      </c>
      <c r="E14" s="481" t="s">
        <v>750</v>
      </c>
      <c r="F14" s="482" t="s">
        <v>1245</v>
      </c>
      <c r="G14" s="483" t="s">
        <v>1246</v>
      </c>
      <c r="H14" s="483" t="s">
        <v>1247</v>
      </c>
      <c r="I14" s="484" t="s">
        <v>1241</v>
      </c>
      <c r="J14" s="114"/>
      <c r="K14" s="114"/>
    </row>
    <row r="15" spans="1:15" ht="99.75" customHeight="1">
      <c r="A15" s="927" t="s">
        <v>921</v>
      </c>
      <c r="B15" s="921"/>
      <c r="C15" s="921"/>
      <c r="D15" s="309"/>
      <c r="E15" s="310"/>
      <c r="F15" s="311"/>
      <c r="G15" s="311"/>
      <c r="H15" s="311"/>
      <c r="I15" s="312"/>
      <c r="J15" s="114"/>
      <c r="K15" s="114"/>
    </row>
    <row r="16" spans="1:15" ht="49.5" customHeight="1">
      <c r="A16" s="232" t="str">
        <f>'3 KOV-i SISESTUSVORM'!G171</f>
        <v>1) mitmekülgsed huvitegevuse võimalused
2) huvikooli ja noortekeskuse olemasolu KOV-is
3) asutuste ja MTÜ-de aktiivne roll noorte vaba aja sisustamisel</v>
      </c>
      <c r="B16" s="109" t="str">
        <f>'3 KOV-i SISESTUSVORM'!J171</f>
        <v>1) puudub noorte osaluskogu KOV otsutusprotsessides kaasa rääkimiseks, üleüldine Eestis
2)
3)</v>
      </c>
      <c r="C16" s="921"/>
      <c r="D16" s="309"/>
      <c r="E16" s="310"/>
      <c r="F16" s="311"/>
      <c r="G16" s="311"/>
      <c r="H16" s="311"/>
      <c r="I16" s="312"/>
      <c r="J16" s="114"/>
      <c r="K16" s="114"/>
    </row>
    <row r="17" spans="1:11" ht="26.25" customHeight="1">
      <c r="A17" s="927" t="s">
        <v>680</v>
      </c>
      <c r="B17" s="921"/>
      <c r="C17" s="921"/>
      <c r="D17" s="309"/>
      <c r="E17" s="310"/>
      <c r="F17" s="311"/>
      <c r="G17" s="311"/>
      <c r="H17" s="311"/>
      <c r="I17" s="312"/>
      <c r="J17" s="114"/>
      <c r="K17" s="114"/>
    </row>
    <row r="18" spans="1:11" ht="48" customHeight="1" thickBot="1">
      <c r="A18" s="233" t="str">
        <f>'3 KOV-i SISESTUSVORM'!G191</f>
        <v xml:space="preserve">1) kool ja lasteaed asuvad elanikkonnale lähedal.
2) perearsti ja kooli tervishoiutöötaja olemasolu
3) järjepidev karjäärinõustamine koolis </v>
      </c>
      <c r="B18" s="116" t="str">
        <f>'3 KOV-i SISESTUSVORM'!J191</f>
        <v>1) vähene teenuste ja spetsialistide olemasolu kohapeal, ostetakse sisse
2)
3)</v>
      </c>
      <c r="C18" s="922"/>
      <c r="D18" s="313"/>
      <c r="E18" s="314"/>
      <c r="F18" s="315"/>
      <c r="G18" s="315"/>
      <c r="H18" s="315"/>
      <c r="I18" s="316"/>
      <c r="J18" s="114"/>
      <c r="K18" s="114"/>
    </row>
    <row r="19" spans="1:11" s="8" customFormat="1" ht="18.75" thickBot="1">
      <c r="A19" s="923" t="s">
        <v>447</v>
      </c>
      <c r="B19" s="924"/>
      <c r="C19" s="924"/>
      <c r="D19" s="924"/>
      <c r="E19" s="924"/>
      <c r="F19" s="924"/>
      <c r="G19" s="924"/>
      <c r="H19" s="924"/>
      <c r="I19" s="925"/>
      <c r="J19" s="114"/>
      <c r="K19" s="114"/>
    </row>
    <row r="20" spans="1:11" ht="37.5" customHeight="1">
      <c r="A20" s="926" t="s">
        <v>754</v>
      </c>
      <c r="B20" s="920"/>
      <c r="C20" s="920"/>
      <c r="D20" s="467" t="s">
        <v>1152</v>
      </c>
      <c r="E20" s="487" t="s">
        <v>750</v>
      </c>
      <c r="F20" s="482" t="s">
        <v>1248</v>
      </c>
      <c r="G20" s="485" t="s">
        <v>1278</v>
      </c>
      <c r="H20" s="485" t="s">
        <v>1249</v>
      </c>
      <c r="I20" s="486">
        <v>3000</v>
      </c>
      <c r="J20" s="114"/>
      <c r="K20" s="114"/>
    </row>
    <row r="21" spans="1:11" ht="37.5" customHeight="1">
      <c r="A21" s="918" t="str">
        <f>'3 KOV-i SISESTUSVORM'!G207</f>
        <v>1) pakutavad teenused rahuldavad vajadused
2) kahe täiskohaga lastekaitse-sotsiaaltöötaja olemasolu
3) teenused on kättesaadavad ilma järjekorrata</v>
      </c>
      <c r="B21" s="919" t="str">
        <f>'3 KOV-i SISESTUSVORM'!J207</f>
        <v>1) koolitatud tugiisikute vähesus
2) 
3)</v>
      </c>
      <c r="C21" s="921"/>
      <c r="D21" s="468" t="s">
        <v>1218</v>
      </c>
      <c r="E21" s="480" t="s">
        <v>750</v>
      </c>
      <c r="F21" s="483" t="s">
        <v>1250</v>
      </c>
      <c r="G21" s="483" t="s">
        <v>1258</v>
      </c>
      <c r="H21" s="483" t="s">
        <v>1247</v>
      </c>
      <c r="I21" s="484">
        <v>0</v>
      </c>
      <c r="J21" s="114"/>
      <c r="K21" s="114"/>
    </row>
    <row r="22" spans="1:11" s="8" customFormat="1" ht="37.5" customHeight="1">
      <c r="A22" s="918"/>
      <c r="B22" s="919"/>
      <c r="C22" s="921"/>
      <c r="D22" s="309" t="s">
        <v>1219</v>
      </c>
      <c r="E22" s="488" t="s">
        <v>751</v>
      </c>
      <c r="F22" s="472" t="s">
        <v>1251</v>
      </c>
      <c r="G22" s="497" t="s">
        <v>1279</v>
      </c>
      <c r="H22" s="472">
        <v>2016</v>
      </c>
      <c r="I22" s="473" t="s">
        <v>1252</v>
      </c>
      <c r="J22" s="114"/>
      <c r="K22" s="114"/>
    </row>
    <row r="23" spans="1:11" ht="37.5" customHeight="1">
      <c r="A23" s="927" t="s">
        <v>923</v>
      </c>
      <c r="B23" s="921"/>
      <c r="C23" s="921"/>
      <c r="D23" s="309"/>
      <c r="E23" s="310"/>
      <c r="F23" s="311"/>
      <c r="G23" s="311"/>
      <c r="H23" s="311"/>
      <c r="I23" s="312"/>
      <c r="J23" s="114"/>
      <c r="K23" s="114"/>
    </row>
    <row r="24" spans="1:11" s="8" customFormat="1" ht="37.5" customHeight="1">
      <c r="A24" s="914" t="str">
        <f>'3 KOV-i SISESTUSVORM'!G256</f>
        <v>1) hea ülevaade abivajavatest lastest
2) tihe koostöö operatiivüksutega
3) hea infovahetus erinevate asutuste vahel</v>
      </c>
      <c r="B24" s="916" t="str">
        <f>'3 KOV-i SISESTUSVORM'!J256</f>
        <v>1) abivajajate vähene motiveeritus teenuse kasutamiseks
2) KOV-i suurem panus tagajärgede likvideerimisele kui ennetustööle
3) ühiskonna vähene teadlikkus igaühe kohustusest teavitada abivajavast lapsest</v>
      </c>
      <c r="C24" s="921"/>
      <c r="D24" s="309"/>
      <c r="E24" s="310"/>
      <c r="F24" s="311"/>
      <c r="G24" s="311"/>
      <c r="H24" s="311"/>
      <c r="I24" s="312"/>
      <c r="J24" s="114"/>
      <c r="K24" s="114"/>
    </row>
    <row r="25" spans="1:11" ht="42.75" customHeight="1" thickBot="1">
      <c r="A25" s="915"/>
      <c r="B25" s="917"/>
      <c r="C25" s="922"/>
      <c r="D25" s="313"/>
      <c r="E25" s="314"/>
      <c r="F25" s="315"/>
      <c r="G25" s="315"/>
      <c r="H25" s="315"/>
      <c r="I25" s="316"/>
    </row>
    <row r="26" spans="1:11" s="8" customFormat="1" ht="21" customHeight="1" thickBot="1">
      <c r="A26" s="923" t="s">
        <v>444</v>
      </c>
      <c r="B26" s="924"/>
      <c r="C26" s="924"/>
      <c r="D26" s="924"/>
      <c r="E26" s="924"/>
      <c r="F26" s="924"/>
      <c r="G26" s="924"/>
      <c r="H26" s="924"/>
      <c r="I26" s="925"/>
    </row>
    <row r="27" spans="1:11" ht="63" customHeight="1">
      <c r="A27" s="926" t="s">
        <v>755</v>
      </c>
      <c r="B27" s="920"/>
      <c r="C27" s="920"/>
      <c r="D27" s="467" t="s">
        <v>1153</v>
      </c>
      <c r="E27" s="490" t="s">
        <v>751</v>
      </c>
      <c r="F27" s="478" t="s">
        <v>1253</v>
      </c>
      <c r="G27" s="474" t="s">
        <v>1265</v>
      </c>
      <c r="H27" s="478">
        <v>2017</v>
      </c>
      <c r="I27" s="478" t="s">
        <v>1241</v>
      </c>
    </row>
    <row r="28" spans="1:11" s="8" customFormat="1" ht="34.5" customHeight="1">
      <c r="A28" s="918" t="str">
        <f>'3 KOV-i SISESTUSVORM'!G267</f>
        <v>1) KOV on seadnud laste ja perede heaolu mõjutavad prioriteedid
2) läbiviidud on noorsootöö hindamine
3) haridusasutused uurivad regulaarselt laste ja perede heaolu</v>
      </c>
      <c r="B28" s="919" t="str">
        <f>'3 KOV-i SISESTUSVORM'!J267</f>
        <v>1) tegevuste mõju hindamiseks puudub mehhanism
2) rahuloluküsitlused on pigem haridusasutuse kesksed
3)</v>
      </c>
      <c r="C28" s="921"/>
      <c r="D28" s="468" t="s">
        <v>1154</v>
      </c>
      <c r="E28" s="490" t="s">
        <v>751</v>
      </c>
      <c r="F28" s="478" t="s">
        <v>1254</v>
      </c>
      <c r="G28" s="474" t="s">
        <v>1266</v>
      </c>
      <c r="H28" s="478">
        <v>2017</v>
      </c>
      <c r="I28" s="478">
        <v>2000</v>
      </c>
    </row>
    <row r="29" spans="1:11" ht="39" customHeight="1">
      <c r="A29" s="918"/>
      <c r="B29" s="919"/>
      <c r="C29" s="921"/>
      <c r="D29" s="468" t="s">
        <v>1157</v>
      </c>
      <c r="E29" s="491" t="s">
        <v>750</v>
      </c>
      <c r="F29" s="492" t="s">
        <v>1255</v>
      </c>
      <c r="G29" s="492" t="s">
        <v>1256</v>
      </c>
      <c r="H29" s="493">
        <v>2017</v>
      </c>
      <c r="I29" s="494">
        <v>6000</v>
      </c>
    </row>
    <row r="30" spans="1:11" ht="42" customHeight="1">
      <c r="A30" s="927" t="s">
        <v>528</v>
      </c>
      <c r="B30" s="921"/>
      <c r="C30" s="921"/>
      <c r="D30" s="468" t="s">
        <v>1155</v>
      </c>
      <c r="E30" s="490" t="s">
        <v>751</v>
      </c>
      <c r="F30" s="489" t="s">
        <v>1257</v>
      </c>
      <c r="G30" s="474" t="s">
        <v>1280</v>
      </c>
      <c r="H30" s="478">
        <v>2017</v>
      </c>
      <c r="I30" s="478" t="s">
        <v>1259</v>
      </c>
    </row>
    <row r="31" spans="1:11" s="8" customFormat="1" ht="34.5" customHeight="1">
      <c r="A31" s="914" t="str">
        <f>'3 KOV-i SISESTUSVORM'!G301</f>
        <v>1) rohealade rohkus
2) loodud on mitmekesised kehalise aktiivsuse arendamise ja tervisliku toitumise võimalused
3) sõidu- ja kergliiklusteed on väga heas olukorras, tagatud on liiklusohutus</v>
      </c>
      <c r="B31" s="916" t="str">
        <f>'3 KOV-i SISESTUSVORM'!J301</f>
        <v>1) kultuuriürituste vähene külastatavus (elanikkonna passiivsus, vajakajäämised ürituste mitmekesisuses)
2) puudulik alkoholipoliitika, alkoholiprobleemidega peredes elavate laste suur hulk, Eestis üldine
3) osadele avalikele asutustele ei ole loodud ligipääsu liikumispuudega isikute tarbeks</v>
      </c>
      <c r="C31" s="921"/>
      <c r="D31" s="468" t="s">
        <v>1156</v>
      </c>
      <c r="E31" s="490" t="s">
        <v>751</v>
      </c>
      <c r="F31" s="478" t="s">
        <v>1260</v>
      </c>
      <c r="G31" s="474" t="s">
        <v>1267</v>
      </c>
      <c r="H31" s="478" t="s">
        <v>1261</v>
      </c>
      <c r="I31" s="478" t="s">
        <v>1262</v>
      </c>
    </row>
    <row r="32" spans="1:11" ht="40.5" customHeight="1" thickBot="1">
      <c r="A32" s="915"/>
      <c r="B32" s="917"/>
      <c r="C32" s="922"/>
      <c r="D32" s="469" t="s">
        <v>1220</v>
      </c>
      <c r="E32" s="490" t="s">
        <v>751</v>
      </c>
      <c r="F32" s="496" t="s">
        <v>1263</v>
      </c>
      <c r="G32" s="478" t="s">
        <v>1264</v>
      </c>
      <c r="H32" s="478" t="s">
        <v>1237</v>
      </c>
      <c r="I32" s="478">
        <v>0</v>
      </c>
    </row>
    <row r="33" spans="1:9" s="8" customFormat="1" ht="18.75" thickBot="1">
      <c r="A33" s="923" t="s">
        <v>952</v>
      </c>
      <c r="B33" s="924"/>
      <c r="C33" s="924"/>
      <c r="D33" s="924"/>
      <c r="E33" s="924"/>
      <c r="F33" s="924"/>
      <c r="G33" s="924"/>
      <c r="H33" s="924"/>
      <c r="I33" s="925"/>
    </row>
    <row r="34" spans="1:9" ht="48.75" customHeight="1">
      <c r="A34" s="926" t="s">
        <v>756</v>
      </c>
      <c r="B34" s="920"/>
      <c r="C34" s="920"/>
      <c r="D34" s="467" t="s">
        <v>1158</v>
      </c>
      <c r="E34" s="490" t="s">
        <v>751</v>
      </c>
      <c r="F34" s="489" t="s">
        <v>1275</v>
      </c>
      <c r="G34" s="489" t="s">
        <v>1274</v>
      </c>
      <c r="H34" s="478" t="s">
        <v>1273</v>
      </c>
      <c r="I34" s="478" t="s">
        <v>1272</v>
      </c>
    </row>
    <row r="35" spans="1:9" ht="48.75" customHeight="1">
      <c r="A35" s="231" t="str">
        <f>'3 KOV-i SISESTUSVORM'!G325</f>
        <v>1) KOV-is on kvalifitseeritud lastekaitsespetsialist
2) KOV-is on kvalifitseeeritud noorsootöötajad
3) hea koostöö lastega töötavate spetsialistide vahel</v>
      </c>
      <c r="B35" s="115" t="str">
        <f>'3 KOV-i SISESTUSVORM'!J325</f>
        <v>1) KOV-is puudub sotsiaalpedagoog ja eripedagoog
2)
3)</v>
      </c>
      <c r="C35" s="921"/>
      <c r="D35" s="468" t="s">
        <v>1159</v>
      </c>
      <c r="E35" s="490" t="s">
        <v>751</v>
      </c>
      <c r="F35" s="478" t="s">
        <v>1268</v>
      </c>
      <c r="G35" s="478" t="s">
        <v>1269</v>
      </c>
      <c r="H35" s="478" t="s">
        <v>1249</v>
      </c>
      <c r="I35" s="478">
        <v>0</v>
      </c>
    </row>
    <row r="36" spans="1:9" ht="48.75" customHeight="1">
      <c r="A36" s="927" t="s">
        <v>529</v>
      </c>
      <c r="B36" s="921"/>
      <c r="C36" s="921"/>
      <c r="D36" s="468" t="s">
        <v>1160</v>
      </c>
      <c r="E36" s="479" t="s">
        <v>751</v>
      </c>
      <c r="F36" s="489" t="s">
        <v>1270</v>
      </c>
      <c r="G36" s="472" t="s">
        <v>1271</v>
      </c>
      <c r="H36" s="472" t="s">
        <v>1247</v>
      </c>
      <c r="I36" s="472">
        <v>0</v>
      </c>
    </row>
    <row r="37" spans="1:9" ht="48.75" customHeight="1">
      <c r="A37" s="232" t="str">
        <f>'3 KOV-i SISESTUSVORM'!G331</f>
        <v>1) noorte sotsiaalse tõrjutuse ennetamise projekti läbiviimine
2) Tugila olemasolu
3)</v>
      </c>
      <c r="B37" s="109" t="str">
        <f>'3 KOV-i SISESTUSVORM'!J331</f>
        <v>1) ennetustöö võiks olla laiapõhjalisem
2)
3)</v>
      </c>
      <c r="C37" s="921"/>
      <c r="D37" s="309"/>
      <c r="E37" s="310"/>
      <c r="F37" s="311"/>
      <c r="G37" s="472" t="s">
        <v>1271</v>
      </c>
      <c r="H37" s="311"/>
      <c r="I37" s="312"/>
    </row>
    <row r="38" spans="1:9" ht="48.75" customHeight="1">
      <c r="A38" s="927" t="s">
        <v>458</v>
      </c>
      <c r="B38" s="921"/>
      <c r="C38" s="921"/>
      <c r="D38" s="309"/>
      <c r="E38" s="310"/>
      <c r="F38" s="311"/>
      <c r="G38" s="311"/>
      <c r="H38" s="311"/>
      <c r="I38" s="312"/>
    </row>
    <row r="39" spans="1:9" ht="48.75" customHeight="1" thickBot="1">
      <c r="A39" s="233" t="str">
        <f>'3 KOV-i SISESTUSVORM'!G337</f>
        <v>1) toimiv koostöö
2)
3)</v>
      </c>
      <c r="B39" s="116" t="str">
        <f>'3 KOV-i SISESTUSVORM'!J337</f>
        <v>1)
2)
3)</v>
      </c>
      <c r="C39" s="922"/>
      <c r="D39" s="313"/>
      <c r="E39" s="314"/>
      <c r="F39" s="315"/>
      <c r="G39" s="315"/>
      <c r="H39" s="315"/>
      <c r="I39" s="316"/>
    </row>
  </sheetData>
  <sheetProtection formatCells="0" formatColumns="0" formatRows="0"/>
  <mergeCells count="37">
    <mergeCell ref="F1:G2"/>
    <mergeCell ref="D3:E3"/>
    <mergeCell ref="F3:I3"/>
    <mergeCell ref="C20:C25"/>
    <mergeCell ref="C27:C32"/>
    <mergeCell ref="A5:I5"/>
    <mergeCell ref="C3:C4"/>
    <mergeCell ref="A17:B17"/>
    <mergeCell ref="A6:B6"/>
    <mergeCell ref="A8:B8"/>
    <mergeCell ref="A10:B10"/>
    <mergeCell ref="C6:C11"/>
    <mergeCell ref="C13:C18"/>
    <mergeCell ref="A31:A32"/>
    <mergeCell ref="B31:B32"/>
    <mergeCell ref="C34:C39"/>
    <mergeCell ref="A12:I12"/>
    <mergeCell ref="A19:I19"/>
    <mergeCell ref="A26:I26"/>
    <mergeCell ref="A33:I33"/>
    <mergeCell ref="A27:B27"/>
    <mergeCell ref="A30:B30"/>
    <mergeCell ref="A20:B20"/>
    <mergeCell ref="A23:B23"/>
    <mergeCell ref="A34:B34"/>
    <mergeCell ref="A36:B36"/>
    <mergeCell ref="A38:B38"/>
    <mergeCell ref="A21:A22"/>
    <mergeCell ref="B21:B22"/>
    <mergeCell ref="A13:B13"/>
    <mergeCell ref="A15:B15"/>
    <mergeCell ref="J3:O4"/>
    <mergeCell ref="A3:B3"/>
    <mergeCell ref="A24:A25"/>
    <mergeCell ref="B24:B25"/>
    <mergeCell ref="A28:A29"/>
    <mergeCell ref="B28:B29"/>
  </mergeCells>
  <dataValidations count="1">
    <dataValidation type="list" allowBlank="1" showInputMessage="1" showErrorMessage="1" sqref="E27:E32 E6:E11 E13:E18 E20:E25 E34:E39">
      <formula1>prioriteet</formula1>
    </dataValidation>
  </dataValidation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6" operator="containsText" id="{5C340240-D39E-4604-8210-2980018B473B}">
            <xm:f>NOT(ISERROR(SEARCH($M$8,E6)))</xm:f>
            <xm:f>$M$8</xm:f>
            <x14:dxf>
              <fill>
                <patternFill>
                  <bgColor theme="0" tint="-0.24994659260841701"/>
                </patternFill>
              </fill>
            </x14:dxf>
          </x14:cfRule>
          <x14:cfRule type="containsText" priority="17" operator="containsText" id="{08D06841-3DE2-4395-95FA-ADBCC51AD48B}">
            <xm:f>NOT(ISERROR(SEARCH($M$7,E6)))</xm:f>
            <xm:f>$M$7</xm:f>
            <x14:dxf>
              <fill>
                <patternFill>
                  <bgColor rgb="FFFFFF00"/>
                </patternFill>
              </fill>
            </x14:dxf>
          </x14:cfRule>
          <x14:cfRule type="containsText" priority="18" operator="containsText" id="{EE4AE66B-495D-460A-B6DE-C2A8EDAEEBE6}">
            <xm:f>NOT(ISERROR(SEARCH($M$6,E6)))</xm:f>
            <xm:f>$M$6</xm:f>
            <x14:dxf>
              <fill>
                <patternFill>
                  <bgColor rgb="FFFF0000"/>
                </patternFill>
              </fill>
            </x14:dxf>
          </x14:cfRule>
          <xm:sqref>E6</xm:sqref>
        </x14:conditionalFormatting>
        <x14:conditionalFormatting xmlns:xm="http://schemas.microsoft.com/office/excel/2006/main">
          <x14:cfRule type="containsText" priority="1" operator="containsText" id="{F903D94F-33E6-49D0-A4EA-ECF3C9BC0BE7}">
            <xm:f>NOT(ISERROR(SEARCH($M$8,E34)))</xm:f>
            <xm:f>$M$8</xm:f>
            <x14:dxf>
              <fill>
                <patternFill>
                  <bgColor theme="0" tint="-0.24994659260841701"/>
                </patternFill>
              </fill>
            </x14:dxf>
          </x14:cfRule>
          <x14:cfRule type="containsText" priority="2" operator="containsText" id="{6BCC0D8A-5B3C-4A33-A440-E4B8FC5D5CED}">
            <xm:f>NOT(ISERROR(SEARCH($M$7,E34)))</xm:f>
            <xm:f>$M$7</xm:f>
            <x14:dxf>
              <fill>
                <patternFill>
                  <bgColor rgb="FFFFFF00"/>
                </patternFill>
              </fill>
            </x14:dxf>
          </x14:cfRule>
          <x14:cfRule type="containsText" priority="3" operator="containsText" id="{DF2F8AF8-DDE1-4F18-B03A-8CA061FEB139}">
            <xm:f>NOT(ISERROR(SEARCH($M$6,E34)))</xm:f>
            <xm:f>$M$6</xm:f>
            <x14:dxf>
              <fill>
                <patternFill>
                  <bgColor rgb="FFFF0000"/>
                </patternFill>
              </fill>
            </x14:dxf>
          </x14:cfRule>
          <xm:sqref>E34:E39</xm:sqref>
        </x14:conditionalFormatting>
        <x14:conditionalFormatting xmlns:xm="http://schemas.microsoft.com/office/excel/2006/main">
          <x14:cfRule type="containsText" priority="13" operator="containsText" id="{C954ECDC-90A3-41AF-B347-067884DD3378}">
            <xm:f>NOT(ISERROR(SEARCH($M$8,E7)))</xm:f>
            <xm:f>$M$8</xm:f>
            <x14:dxf>
              <fill>
                <patternFill>
                  <bgColor theme="0" tint="-0.24994659260841701"/>
                </patternFill>
              </fill>
            </x14:dxf>
          </x14:cfRule>
          <x14:cfRule type="containsText" priority="14" operator="containsText" id="{C7532DB7-EE5A-4742-8C32-E1FBF5649619}">
            <xm:f>NOT(ISERROR(SEARCH($M$7,E7)))</xm:f>
            <xm:f>$M$7</xm:f>
            <x14:dxf>
              <fill>
                <patternFill>
                  <bgColor rgb="FFFFFF00"/>
                </patternFill>
              </fill>
            </x14:dxf>
          </x14:cfRule>
          <x14:cfRule type="containsText" priority="15" operator="containsText" id="{48D779F0-C699-4DF2-8CA5-585938EC4DC4}">
            <xm:f>NOT(ISERROR(SEARCH($M$6,E7)))</xm:f>
            <xm:f>$M$6</xm:f>
            <x14:dxf>
              <fill>
                <patternFill>
                  <bgColor rgb="FFFF0000"/>
                </patternFill>
              </fill>
            </x14:dxf>
          </x14:cfRule>
          <xm:sqref>E7:E11</xm:sqref>
        </x14:conditionalFormatting>
        <x14:conditionalFormatting xmlns:xm="http://schemas.microsoft.com/office/excel/2006/main">
          <x14:cfRule type="containsText" priority="10" operator="containsText" id="{2C2F64C4-F38D-4FE7-A446-3CEEF9A3B9A8}">
            <xm:f>NOT(ISERROR(SEARCH($M$8,E13)))</xm:f>
            <xm:f>$M$8</xm:f>
            <x14:dxf>
              <fill>
                <patternFill>
                  <bgColor theme="0" tint="-0.24994659260841701"/>
                </patternFill>
              </fill>
            </x14:dxf>
          </x14:cfRule>
          <x14:cfRule type="containsText" priority="11" operator="containsText" id="{E8B75DFB-10C7-430C-9B86-713D08539D62}">
            <xm:f>NOT(ISERROR(SEARCH($M$7,E13)))</xm:f>
            <xm:f>$M$7</xm:f>
            <x14:dxf>
              <fill>
                <patternFill>
                  <bgColor rgb="FFFFFF00"/>
                </patternFill>
              </fill>
            </x14:dxf>
          </x14:cfRule>
          <x14:cfRule type="containsText" priority="12" operator="containsText" id="{0136F43F-0506-4681-9CB6-2623F471C877}">
            <xm:f>NOT(ISERROR(SEARCH($M$6,E13)))</xm:f>
            <xm:f>$M$6</xm:f>
            <x14:dxf>
              <fill>
                <patternFill>
                  <bgColor rgb="FFFF0000"/>
                </patternFill>
              </fill>
            </x14:dxf>
          </x14:cfRule>
          <xm:sqref>E13:E18</xm:sqref>
        </x14:conditionalFormatting>
        <x14:conditionalFormatting xmlns:xm="http://schemas.microsoft.com/office/excel/2006/main">
          <x14:cfRule type="containsText" priority="7" operator="containsText" id="{DD4FDEB2-5D62-4A74-9E91-D4EE28D23931}">
            <xm:f>NOT(ISERROR(SEARCH($M$8,E20)))</xm:f>
            <xm:f>$M$8</xm:f>
            <x14:dxf>
              <fill>
                <patternFill>
                  <bgColor theme="0" tint="-0.24994659260841701"/>
                </patternFill>
              </fill>
            </x14:dxf>
          </x14:cfRule>
          <x14:cfRule type="containsText" priority="8" operator="containsText" id="{332EE6D4-D952-4D47-8749-BCC7F7F01714}">
            <xm:f>NOT(ISERROR(SEARCH($M$7,E20)))</xm:f>
            <xm:f>$M$7</xm:f>
            <x14:dxf>
              <fill>
                <patternFill>
                  <bgColor rgb="FFFFFF00"/>
                </patternFill>
              </fill>
            </x14:dxf>
          </x14:cfRule>
          <x14:cfRule type="containsText" priority="9" operator="containsText" id="{8D456804-45AE-4E4D-93CB-C88825D1969D}">
            <xm:f>NOT(ISERROR(SEARCH($M$6,E20)))</xm:f>
            <xm:f>$M$6</xm:f>
            <x14:dxf>
              <fill>
                <patternFill>
                  <bgColor rgb="FFFF0000"/>
                </patternFill>
              </fill>
            </x14:dxf>
          </x14:cfRule>
          <xm:sqref>E20:E25</xm:sqref>
        </x14:conditionalFormatting>
        <x14:conditionalFormatting xmlns:xm="http://schemas.microsoft.com/office/excel/2006/main">
          <x14:cfRule type="containsText" priority="4" operator="containsText" id="{3498628F-81EC-4F11-9D38-DB12E8B4EC52}">
            <xm:f>NOT(ISERROR(SEARCH($M$8,E27)))</xm:f>
            <xm:f>$M$8</xm:f>
            <x14:dxf>
              <fill>
                <patternFill>
                  <bgColor theme="0" tint="-0.24994659260841701"/>
                </patternFill>
              </fill>
            </x14:dxf>
          </x14:cfRule>
          <x14:cfRule type="containsText" priority="5" operator="containsText" id="{99A09F2D-F5AE-48DC-9A79-F3A4156D1C2F}">
            <xm:f>NOT(ISERROR(SEARCH($M$7,E27)))</xm:f>
            <xm:f>$M$7</xm:f>
            <x14:dxf>
              <fill>
                <patternFill>
                  <bgColor rgb="FFFFFF00"/>
                </patternFill>
              </fill>
            </x14:dxf>
          </x14:cfRule>
          <x14:cfRule type="containsText" priority="6" operator="containsText" id="{35DF457C-BA27-40E6-A2C0-DC089A26F4F3}">
            <xm:f>NOT(ISERROR(SEARCH($M$6,E27)))</xm:f>
            <xm:f>$M$6</xm:f>
            <x14:dxf>
              <fill>
                <patternFill>
                  <bgColor rgb="FFFF0000"/>
                </patternFill>
              </fill>
            </x14:dxf>
          </x14:cfRule>
          <xm:sqref>E27:E32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9</vt:i4>
      </vt:variant>
      <vt:variant>
        <vt:lpstr>Nimega vahemikud</vt:lpstr>
      </vt:variant>
      <vt:variant>
        <vt:i4>2</vt:i4>
      </vt:variant>
    </vt:vector>
  </HeadingPairs>
  <TitlesOfParts>
    <vt:vector size="11" baseType="lpstr">
      <vt:lpstr>Noorteseire indik</vt:lpstr>
      <vt:lpstr>1 Juhend</vt:lpstr>
      <vt:lpstr>2 Profiili struktuur</vt:lpstr>
      <vt:lpstr>3 KOV-i SISESTUSVORM</vt:lpstr>
      <vt:lpstr>4 Eesti statistika</vt:lpstr>
      <vt:lpstr>5 LPP raport_kontekst</vt:lpstr>
      <vt:lpstr>6 LPP raport_tulemused</vt:lpstr>
      <vt:lpstr>7 LPP raport_hinnangud</vt:lpstr>
      <vt:lpstr>8 LPP TEGEVUSKAVA</vt:lpstr>
      <vt:lpstr>'3 KOV-i SISESTUSVORM'!Prindiala</vt:lpstr>
      <vt:lpstr>prioriteet</vt:lpstr>
    </vt:vector>
  </TitlesOfParts>
  <Company>Ernst &amp; Young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Malinovski</dc:creator>
  <cp:lastModifiedBy>Hilleri</cp:lastModifiedBy>
  <cp:lastPrinted>2016-03-24T06:54:26Z</cp:lastPrinted>
  <dcterms:created xsi:type="dcterms:W3CDTF">2016-01-13T07:32:48Z</dcterms:created>
  <dcterms:modified xsi:type="dcterms:W3CDTF">2016-10-13T14:17:39Z</dcterms:modified>
</cp:coreProperties>
</file>